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L:\18bis_Nouveau bureau 6A\04. Groupes  de travail  - GTH CDR - fiches RTI - INC\GT Fiches RTI\fiches RTI mod\nouvelles fiches 2023\"/>
    </mc:Choice>
  </mc:AlternateContent>
  <bookViews>
    <workbookView xWindow="0" yWindow="0" windowWidth="20490" windowHeight="7620" tabRatio="500"/>
  </bookViews>
  <sheets>
    <sheet name="Accueil" sheetId="1" r:id="rId1"/>
    <sheet name="O" sheetId="2" r:id="rId2"/>
    <sheet name="Cat M1" sheetId="3" r:id="rId3"/>
    <sheet name="Cat N1" sheetId="4" r:id="rId4"/>
    <sheet name="Cat N2-N3" sheetId="5" r:id="rId5"/>
    <sheet name="Benne Amovible" sheetId="6" r:id="rId6"/>
  </sheets>
  <definedNames>
    <definedName name="_xlnm.Print_Area" localSheetId="5">'Benne Amovible'!$A$1:$H$82</definedName>
    <definedName name="_xlnm.Print_Area" localSheetId="2">'Cat M1'!$A$1:$H$139</definedName>
    <definedName name="_xlnm.Print_Area" localSheetId="3">'Cat N1'!$A$1:$H$104</definedName>
    <definedName name="_xlnm.Print_Area" localSheetId="4">'Cat N2-N3'!$A$1:$H$110</definedName>
    <definedName name="_xlnm.Print_Area" localSheetId="1">O!$A$1:$H$82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E33" i="6" l="1"/>
  <c r="C33" i="6"/>
  <c r="D33" i="6"/>
  <c r="E31" i="6"/>
  <c r="D31" i="6"/>
  <c r="C31" i="6"/>
  <c r="E106" i="4"/>
  <c r="E140" i="3"/>
  <c r="F27" i="6"/>
  <c r="F26" i="6"/>
  <c r="F25" i="6"/>
  <c r="F24" i="6"/>
  <c r="D133" i="3" l="1"/>
  <c r="D123" i="3"/>
  <c r="E51" i="4"/>
  <c r="E58" i="3"/>
  <c r="C93" i="6" l="1"/>
  <c r="C94" i="6" s="1"/>
  <c r="C88" i="6"/>
  <c r="D46" i="6" s="1"/>
  <c r="C86" i="6"/>
  <c r="C87" i="6" s="1"/>
  <c r="E68" i="6"/>
  <c r="D62" i="6"/>
  <c r="D60" i="6"/>
  <c r="C60" i="6"/>
  <c r="D48" i="6"/>
  <c r="G42" i="6"/>
  <c r="F41" i="6"/>
  <c r="C41" i="6"/>
  <c r="F40" i="6"/>
  <c r="C40" i="6"/>
  <c r="F39" i="6"/>
  <c r="E39" i="6"/>
  <c r="D68" i="6" s="1"/>
  <c r="C39" i="6"/>
  <c r="F38" i="6"/>
  <c r="C38" i="6"/>
  <c r="E37" i="6"/>
  <c r="C68" i="6" s="1"/>
  <c r="E32" i="6"/>
  <c r="E30" i="6"/>
  <c r="G17" i="6"/>
  <c r="C113" i="5"/>
  <c r="C111" i="5"/>
  <c r="C112" i="5" s="1"/>
  <c r="E106" i="5"/>
  <c r="D98" i="5"/>
  <c r="D96" i="5"/>
  <c r="C96" i="5"/>
  <c r="D66" i="5"/>
  <c r="C66" i="5"/>
  <c r="G42" i="5"/>
  <c r="F41" i="5"/>
  <c r="C41" i="5"/>
  <c r="F40" i="5"/>
  <c r="F39" i="5"/>
  <c r="E39" i="5"/>
  <c r="D106" i="5" s="1"/>
  <c r="C39" i="5"/>
  <c r="C40" i="5" s="1"/>
  <c r="F38" i="5"/>
  <c r="C38" i="5"/>
  <c r="E37" i="5"/>
  <c r="C106" i="5" s="1"/>
  <c r="E32" i="5"/>
  <c r="E31" i="5"/>
  <c r="E30" i="5"/>
  <c r="G17" i="5"/>
  <c r="E324" i="4"/>
  <c r="E323" i="4"/>
  <c r="E322" i="4"/>
  <c r="E321" i="4"/>
  <c r="E320" i="4"/>
  <c r="E319" i="4"/>
  <c r="E318" i="4"/>
  <c r="E317" i="4"/>
  <c r="E316" i="4"/>
  <c r="E315" i="4"/>
  <c r="E314" i="4"/>
  <c r="E313" i="4"/>
  <c r="E312" i="4"/>
  <c r="E311" i="4"/>
  <c r="E310" i="4"/>
  <c r="E309" i="4"/>
  <c r="E308" i="4"/>
  <c r="E307" i="4"/>
  <c r="E306" i="4"/>
  <c r="E305" i="4"/>
  <c r="E304" i="4"/>
  <c r="E303" i="4"/>
  <c r="E302" i="4"/>
  <c r="E301" i="4"/>
  <c r="E300" i="4"/>
  <c r="E299" i="4"/>
  <c r="E298" i="4"/>
  <c r="E297" i="4"/>
  <c r="E296" i="4"/>
  <c r="E295" i="4"/>
  <c r="E294" i="4"/>
  <c r="E293" i="4"/>
  <c r="E292" i="4"/>
  <c r="E291" i="4"/>
  <c r="E290" i="4"/>
  <c r="E289" i="4"/>
  <c r="E288" i="4"/>
  <c r="E287" i="4"/>
  <c r="E286" i="4"/>
  <c r="E285" i="4"/>
  <c r="E284" i="4"/>
  <c r="E283" i="4"/>
  <c r="E282" i="4"/>
  <c r="E281" i="4"/>
  <c r="E280" i="4"/>
  <c r="E279" i="4"/>
  <c r="E278" i="4"/>
  <c r="E277" i="4"/>
  <c r="E276" i="4"/>
  <c r="E275" i="4"/>
  <c r="E274" i="4"/>
  <c r="E273" i="4"/>
  <c r="E272" i="4"/>
  <c r="E271" i="4"/>
  <c r="E270" i="4"/>
  <c r="E269" i="4"/>
  <c r="E268" i="4"/>
  <c r="E267" i="4"/>
  <c r="E266" i="4"/>
  <c r="E265" i="4"/>
  <c r="E264" i="4"/>
  <c r="E263" i="4"/>
  <c r="E262" i="4"/>
  <c r="E261" i="4"/>
  <c r="E260" i="4"/>
  <c r="E259" i="4"/>
  <c r="E258" i="4"/>
  <c r="E257" i="4"/>
  <c r="E256" i="4"/>
  <c r="E255" i="4"/>
  <c r="E254" i="4"/>
  <c r="E253" i="4"/>
  <c r="E252" i="4"/>
  <c r="E251" i="4"/>
  <c r="E250" i="4"/>
  <c r="E249" i="4"/>
  <c r="E248" i="4"/>
  <c r="E247" i="4"/>
  <c r="E246" i="4"/>
  <c r="E245" i="4"/>
  <c r="E244" i="4"/>
  <c r="E243" i="4"/>
  <c r="E242" i="4"/>
  <c r="E241" i="4"/>
  <c r="E240" i="4"/>
  <c r="E239" i="4"/>
  <c r="E238" i="4"/>
  <c r="E237" i="4"/>
  <c r="E236" i="4"/>
  <c r="E235" i="4"/>
  <c r="E234" i="4"/>
  <c r="E233" i="4"/>
  <c r="E232" i="4"/>
  <c r="E231" i="4"/>
  <c r="E230" i="4"/>
  <c r="E229" i="4"/>
  <c r="E228" i="4"/>
  <c r="E227" i="4"/>
  <c r="E226" i="4"/>
  <c r="E225" i="4"/>
  <c r="E224" i="4"/>
  <c r="E223" i="4"/>
  <c r="E222" i="4"/>
  <c r="E221" i="4"/>
  <c r="E220" i="4"/>
  <c r="E219" i="4"/>
  <c r="E218" i="4"/>
  <c r="E217" i="4"/>
  <c r="E216" i="4"/>
  <c r="E215" i="4"/>
  <c r="E214" i="4"/>
  <c r="E213" i="4"/>
  <c r="E212" i="4"/>
  <c r="E211" i="4"/>
  <c r="E210" i="4"/>
  <c r="E209" i="4"/>
  <c r="E208" i="4"/>
  <c r="E207" i="4"/>
  <c r="E206" i="4"/>
  <c r="E205" i="4"/>
  <c r="E204" i="4"/>
  <c r="E203" i="4"/>
  <c r="E202" i="4"/>
  <c r="E201" i="4"/>
  <c r="E200" i="4"/>
  <c r="E199" i="4"/>
  <c r="E198" i="4"/>
  <c r="E197" i="4"/>
  <c r="E196" i="4"/>
  <c r="E195" i="4"/>
  <c r="E194" i="4"/>
  <c r="E193" i="4"/>
  <c r="E192" i="4"/>
  <c r="E191" i="4"/>
  <c r="E190" i="4"/>
  <c r="E189" i="4"/>
  <c r="E188" i="4"/>
  <c r="E187" i="4"/>
  <c r="E186" i="4"/>
  <c r="E185" i="4"/>
  <c r="E184" i="4"/>
  <c r="E183" i="4"/>
  <c r="E182" i="4"/>
  <c r="E181" i="4"/>
  <c r="E180" i="4"/>
  <c r="E179" i="4"/>
  <c r="E178" i="4"/>
  <c r="E177" i="4"/>
  <c r="E176" i="4"/>
  <c r="E175" i="4"/>
  <c r="E174" i="4"/>
  <c r="E173" i="4"/>
  <c r="E172" i="4"/>
  <c r="E171" i="4"/>
  <c r="E170" i="4"/>
  <c r="E169" i="4"/>
  <c r="E168" i="4"/>
  <c r="E167" i="4"/>
  <c r="E166" i="4"/>
  <c r="E165" i="4"/>
  <c r="E164" i="4"/>
  <c r="E163" i="4"/>
  <c r="E162" i="4"/>
  <c r="E161" i="4"/>
  <c r="E160" i="4"/>
  <c r="E159" i="4"/>
  <c r="E158" i="4"/>
  <c r="E157" i="4"/>
  <c r="E156" i="4"/>
  <c r="E155" i="4"/>
  <c r="E154" i="4"/>
  <c r="E153" i="4"/>
  <c r="E152" i="4"/>
  <c r="E151" i="4"/>
  <c r="E150" i="4"/>
  <c r="E149" i="4"/>
  <c r="E148" i="4"/>
  <c r="E147" i="4"/>
  <c r="E146" i="4"/>
  <c r="E145" i="4"/>
  <c r="E144" i="4"/>
  <c r="E143" i="4"/>
  <c r="E142" i="4"/>
  <c r="E141" i="4"/>
  <c r="E140" i="4"/>
  <c r="E139" i="4"/>
  <c r="E138" i="4"/>
  <c r="E137" i="4"/>
  <c r="E136" i="4"/>
  <c r="E135" i="4"/>
  <c r="E134" i="4"/>
  <c r="E133" i="4"/>
  <c r="E132" i="4"/>
  <c r="E131" i="4"/>
  <c r="E130" i="4"/>
  <c r="E129" i="4"/>
  <c r="E128" i="4"/>
  <c r="E127" i="4"/>
  <c r="E126" i="4"/>
  <c r="E125" i="4"/>
  <c r="E124" i="4"/>
  <c r="C115" i="4"/>
  <c r="C113" i="4"/>
  <c r="C114" i="4" s="1"/>
  <c r="D58" i="4" s="1"/>
  <c r="D59" i="4" s="1"/>
  <c r="E98" i="4"/>
  <c r="E88" i="4"/>
  <c r="E78" i="4"/>
  <c r="E75" i="4"/>
  <c r="C69" i="4"/>
  <c r="B69" i="4"/>
  <c r="D68" i="4"/>
  <c r="D66" i="4"/>
  <c r="C66" i="4"/>
  <c r="G42" i="4"/>
  <c r="E39" i="4"/>
  <c r="D88" i="4" s="1"/>
  <c r="D98" i="4" s="1"/>
  <c r="E37" i="4"/>
  <c r="C78" i="4" s="1"/>
  <c r="E32" i="4"/>
  <c r="E31" i="4"/>
  <c r="E30" i="4"/>
  <c r="G17" i="4"/>
  <c r="E354" i="3"/>
  <c r="E353" i="3"/>
  <c r="E352" i="3"/>
  <c r="E351" i="3"/>
  <c r="E350" i="3"/>
  <c r="E349" i="3"/>
  <c r="E348" i="3"/>
  <c r="E347" i="3"/>
  <c r="E346" i="3"/>
  <c r="E345" i="3"/>
  <c r="E344" i="3"/>
  <c r="E343" i="3"/>
  <c r="E342" i="3"/>
  <c r="E341" i="3"/>
  <c r="E340" i="3"/>
  <c r="E339" i="3"/>
  <c r="E338" i="3"/>
  <c r="E337" i="3"/>
  <c r="E336" i="3"/>
  <c r="E335" i="3"/>
  <c r="E334" i="3"/>
  <c r="E333" i="3"/>
  <c r="E332" i="3"/>
  <c r="E331" i="3"/>
  <c r="E330" i="3"/>
  <c r="E329" i="3"/>
  <c r="E328" i="3"/>
  <c r="E327" i="3"/>
  <c r="E326" i="3"/>
  <c r="E325" i="3"/>
  <c r="E324" i="3"/>
  <c r="E323" i="3"/>
  <c r="E322" i="3"/>
  <c r="E321" i="3"/>
  <c r="E320" i="3"/>
  <c r="E319" i="3"/>
  <c r="E318" i="3"/>
  <c r="E317" i="3"/>
  <c r="E316" i="3"/>
  <c r="E315" i="3"/>
  <c r="E314" i="3"/>
  <c r="E313" i="3"/>
  <c r="E312" i="3"/>
  <c r="E311" i="3"/>
  <c r="E310" i="3"/>
  <c r="E309" i="3"/>
  <c r="E308" i="3"/>
  <c r="E307" i="3"/>
  <c r="E306" i="3"/>
  <c r="E305" i="3"/>
  <c r="E304" i="3"/>
  <c r="E303" i="3"/>
  <c r="E302" i="3"/>
  <c r="E301" i="3"/>
  <c r="E300" i="3"/>
  <c r="E299" i="3"/>
  <c r="E298" i="3"/>
  <c r="E297" i="3"/>
  <c r="E296" i="3"/>
  <c r="E295" i="3"/>
  <c r="E294" i="3"/>
  <c r="E293" i="3"/>
  <c r="E292" i="3"/>
  <c r="E291" i="3"/>
  <c r="E290" i="3"/>
  <c r="E289" i="3"/>
  <c r="E288" i="3"/>
  <c r="E287" i="3"/>
  <c r="E286" i="3"/>
  <c r="E285" i="3"/>
  <c r="E284" i="3"/>
  <c r="E283" i="3"/>
  <c r="E282" i="3"/>
  <c r="E281" i="3"/>
  <c r="E280" i="3"/>
  <c r="E279" i="3"/>
  <c r="E278" i="3"/>
  <c r="E277" i="3"/>
  <c r="E276" i="3"/>
  <c r="E275" i="3"/>
  <c r="E274" i="3"/>
  <c r="E273" i="3"/>
  <c r="E272" i="3"/>
  <c r="E271" i="3"/>
  <c r="E270" i="3"/>
  <c r="E269" i="3"/>
  <c r="E268" i="3"/>
  <c r="E267" i="3"/>
  <c r="E266" i="3"/>
  <c r="E265" i="3"/>
  <c r="E264" i="3"/>
  <c r="E263" i="3"/>
  <c r="E262" i="3"/>
  <c r="E261" i="3"/>
  <c r="E260" i="3"/>
  <c r="E259" i="3"/>
  <c r="E258" i="3"/>
  <c r="E257" i="3"/>
  <c r="E256" i="3"/>
  <c r="E255" i="3"/>
  <c r="E254" i="3"/>
  <c r="E253" i="3"/>
  <c r="E252" i="3"/>
  <c r="E251" i="3"/>
  <c r="E250" i="3"/>
  <c r="E249" i="3"/>
  <c r="E248" i="3"/>
  <c r="E247" i="3"/>
  <c r="E246" i="3"/>
  <c r="E245" i="3"/>
  <c r="E244" i="3"/>
  <c r="E243" i="3"/>
  <c r="E242" i="3"/>
  <c r="E241" i="3"/>
  <c r="E240" i="3"/>
  <c r="E239" i="3"/>
  <c r="E238" i="3"/>
  <c r="E237" i="3"/>
  <c r="E236" i="3"/>
  <c r="E235" i="3"/>
  <c r="E234" i="3"/>
  <c r="E233" i="3"/>
  <c r="E232" i="3"/>
  <c r="E231" i="3"/>
  <c r="E230" i="3"/>
  <c r="E229" i="3"/>
  <c r="E228" i="3"/>
  <c r="E227" i="3"/>
  <c r="E226" i="3"/>
  <c r="E225" i="3"/>
  <c r="E224" i="3"/>
  <c r="E223" i="3"/>
  <c r="E222" i="3"/>
  <c r="E221" i="3"/>
  <c r="E220" i="3"/>
  <c r="E219" i="3"/>
  <c r="E218" i="3"/>
  <c r="E217" i="3"/>
  <c r="E216" i="3"/>
  <c r="E215" i="3"/>
  <c r="E214" i="3"/>
  <c r="E213" i="3"/>
  <c r="E212" i="3"/>
  <c r="E211" i="3"/>
  <c r="E210" i="3"/>
  <c r="E209" i="3"/>
  <c r="E208" i="3"/>
  <c r="E207" i="3"/>
  <c r="E206" i="3"/>
  <c r="E205" i="3"/>
  <c r="E204" i="3"/>
  <c r="E203" i="3"/>
  <c r="E202" i="3"/>
  <c r="E201" i="3"/>
  <c r="E200" i="3"/>
  <c r="E199" i="3"/>
  <c r="E198" i="3"/>
  <c r="E197" i="3"/>
  <c r="E196" i="3"/>
  <c r="E195" i="3"/>
  <c r="E194" i="3"/>
  <c r="E193" i="3"/>
  <c r="E192" i="3"/>
  <c r="E191" i="3"/>
  <c r="E190" i="3"/>
  <c r="E189" i="3"/>
  <c r="E188" i="3"/>
  <c r="E187" i="3"/>
  <c r="E186" i="3"/>
  <c r="E185" i="3"/>
  <c r="E184" i="3"/>
  <c r="E183" i="3"/>
  <c r="E182" i="3"/>
  <c r="E181" i="3"/>
  <c r="E180" i="3"/>
  <c r="E179" i="3"/>
  <c r="E178" i="3"/>
  <c r="E177" i="3"/>
  <c r="E176" i="3"/>
  <c r="E175" i="3"/>
  <c r="E174" i="3"/>
  <c r="E173" i="3"/>
  <c r="E172" i="3"/>
  <c r="E171" i="3"/>
  <c r="E170" i="3"/>
  <c r="E169" i="3"/>
  <c r="E168" i="3"/>
  <c r="E167" i="3"/>
  <c r="E166" i="3"/>
  <c r="E165" i="3"/>
  <c r="E164" i="3"/>
  <c r="E163" i="3"/>
  <c r="E162" i="3"/>
  <c r="E161" i="3"/>
  <c r="E160" i="3"/>
  <c r="E159" i="3"/>
  <c r="E158" i="3"/>
  <c r="E157" i="3"/>
  <c r="E156" i="3"/>
  <c r="E155" i="3"/>
  <c r="E154" i="3"/>
  <c r="C145" i="3"/>
  <c r="C143" i="3"/>
  <c r="C144" i="3" s="1"/>
  <c r="D60" i="3" s="1"/>
  <c r="E133" i="3"/>
  <c r="E123" i="3"/>
  <c r="E113" i="3"/>
  <c r="E110" i="3"/>
  <c r="D104" i="3"/>
  <c r="D70" i="3"/>
  <c r="C70" i="3"/>
  <c r="G42" i="3"/>
  <c r="D121" i="3" s="1"/>
  <c r="E39" i="3"/>
  <c r="E37" i="3"/>
  <c r="C113" i="3" s="1"/>
  <c r="E32" i="3"/>
  <c r="E31" i="3"/>
  <c r="E30" i="3"/>
  <c r="C84" i="2"/>
  <c r="C85" i="2" s="1"/>
  <c r="E81" i="2"/>
  <c r="D78" i="2"/>
  <c r="C78" i="2"/>
  <c r="D75" i="2"/>
  <c r="C75" i="2"/>
  <c r="D39" i="2"/>
  <c r="D38" i="2"/>
  <c r="G29" i="2"/>
  <c r="F28" i="2"/>
  <c r="C28" i="2"/>
  <c r="F27" i="2"/>
  <c r="C27" i="2"/>
  <c r="F26" i="2"/>
  <c r="E26" i="2"/>
  <c r="D81" i="2" s="1"/>
  <c r="C26" i="2"/>
  <c r="E25" i="2"/>
  <c r="C81" i="2" s="1"/>
  <c r="C25" i="2"/>
  <c r="E21" i="2"/>
  <c r="E78" i="2" s="1"/>
  <c r="G17" i="2"/>
  <c r="D14" i="2"/>
  <c r="D30" i="6" l="1"/>
  <c r="D57" i="5"/>
  <c r="D58" i="5" s="1"/>
  <c r="E92" i="5" s="1"/>
  <c r="C92" i="5" s="1"/>
  <c r="D113" i="3"/>
  <c r="D47" i="6"/>
  <c r="C32" i="6"/>
  <c r="D65" i="6"/>
  <c r="D66" i="6"/>
  <c r="C30" i="6"/>
  <c r="D32" i="6"/>
  <c r="E74" i="5"/>
  <c r="E76" i="5"/>
  <c r="E80" i="5"/>
  <c r="E84" i="5"/>
  <c r="E88" i="5"/>
  <c r="E77" i="5"/>
  <c r="E81" i="5"/>
  <c r="E85" i="5"/>
  <c r="E89" i="5"/>
  <c r="E78" i="5"/>
  <c r="E82" i="5"/>
  <c r="E86" i="5"/>
  <c r="E90" i="5"/>
  <c r="E79" i="5"/>
  <c r="E83" i="5"/>
  <c r="E87" i="5"/>
  <c r="E91" i="5"/>
  <c r="F24" i="5"/>
  <c r="F25" i="5"/>
  <c r="E71" i="5"/>
  <c r="E72" i="5"/>
  <c r="E67" i="5"/>
  <c r="E75" i="5"/>
  <c r="D48" i="5"/>
  <c r="E68" i="5"/>
  <c r="D46" i="5"/>
  <c r="E69" i="5"/>
  <c r="E73" i="5"/>
  <c r="F26" i="5"/>
  <c r="C31" i="5" s="1"/>
  <c r="D31" i="5" s="1"/>
  <c r="E33" i="5"/>
  <c r="E101" i="5" s="1"/>
  <c r="F27" i="5"/>
  <c r="C32" i="5" s="1"/>
  <c r="D47" i="5"/>
  <c r="E70" i="5"/>
  <c r="E33" i="4"/>
  <c r="E83" i="4" s="1"/>
  <c r="E33" i="3"/>
  <c r="E118" i="3" s="1"/>
  <c r="D61" i="3"/>
  <c r="D131" i="3"/>
  <c r="D111" i="3" s="1"/>
  <c r="D120" i="3"/>
  <c r="D130" i="3" s="1"/>
  <c r="C31" i="4"/>
  <c r="D31" i="4" s="1"/>
  <c r="C32" i="4"/>
  <c r="D32" i="4" s="1"/>
  <c r="C120" i="3"/>
  <c r="C130" i="3" s="1"/>
  <c r="C146" i="3"/>
  <c r="C123" i="3"/>
  <c r="C133" i="3" s="1"/>
  <c r="D78" i="4"/>
  <c r="C98" i="4"/>
  <c r="C116" i="4"/>
  <c r="C30" i="4"/>
  <c r="D30" i="4" s="1"/>
  <c r="D53" i="4"/>
  <c r="D54" i="4" s="1"/>
  <c r="C86" i="2"/>
  <c r="D34" i="2"/>
  <c r="D35" i="2" s="1"/>
  <c r="C41" i="2" s="1"/>
  <c r="D79" i="2" s="1"/>
  <c r="C32" i="3"/>
  <c r="C119" i="3"/>
  <c r="C31" i="3"/>
  <c r="D31" i="3" s="1"/>
  <c r="D119" i="3"/>
  <c r="C131" i="3"/>
  <c r="C30" i="3"/>
  <c r="D30" i="3" s="1"/>
  <c r="C121" i="3"/>
  <c r="E121" i="3" s="1"/>
  <c r="D84" i="4"/>
  <c r="D60" i="4"/>
  <c r="D69" i="4"/>
  <c r="C84" i="4"/>
  <c r="D53" i="6"/>
  <c r="D54" i="6" s="1"/>
  <c r="D67" i="6" s="1"/>
  <c r="C88" i="4"/>
  <c r="C114" i="5"/>
  <c r="D53" i="5"/>
  <c r="E65" i="6"/>
  <c r="C89" i="6"/>
  <c r="C66" i="6"/>
  <c r="C30" i="5" l="1"/>
  <c r="D30" i="5" s="1"/>
  <c r="D69" i="6"/>
  <c r="D32" i="5"/>
  <c r="C33" i="5"/>
  <c r="C101" i="5" s="1"/>
  <c r="C104" i="5"/>
  <c r="D102" i="5"/>
  <c r="D104" i="5"/>
  <c r="C79" i="2"/>
  <c r="C80" i="2" s="1"/>
  <c r="C62" i="6"/>
  <c r="C65" i="6"/>
  <c r="C70" i="6" s="1"/>
  <c r="E93" i="4"/>
  <c r="E73" i="4"/>
  <c r="C102" i="5"/>
  <c r="D33" i="4"/>
  <c r="D83" i="4" s="1"/>
  <c r="D73" i="4" s="1"/>
  <c r="C33" i="4"/>
  <c r="C83" i="4" s="1"/>
  <c r="E128" i="3"/>
  <c r="E108" i="3"/>
  <c r="C111" i="3"/>
  <c r="E111" i="3" s="1"/>
  <c r="E120" i="3"/>
  <c r="E130" i="3" s="1"/>
  <c r="C85" i="4"/>
  <c r="C95" i="4" s="1"/>
  <c r="D85" i="4"/>
  <c r="D80" i="2"/>
  <c r="C67" i="6"/>
  <c r="E67" i="6" s="1"/>
  <c r="E131" i="3"/>
  <c r="E66" i="6"/>
  <c r="C33" i="3"/>
  <c r="E66" i="5"/>
  <c r="C94" i="4"/>
  <c r="C74" i="4"/>
  <c r="E119" i="3"/>
  <c r="D129" i="3"/>
  <c r="D109" i="3"/>
  <c r="C129" i="3"/>
  <c r="C109" i="3"/>
  <c r="E84" i="4"/>
  <c r="D74" i="4"/>
  <c r="D94" i="4"/>
  <c r="D32" i="3"/>
  <c r="D33" i="3" s="1"/>
  <c r="D33" i="5" l="1"/>
  <c r="D101" i="5" s="1"/>
  <c r="C69" i="6"/>
  <c r="E104" i="5"/>
  <c r="E102" i="5"/>
  <c r="D60" i="5"/>
  <c r="D63" i="5" s="1"/>
  <c r="C117" i="5"/>
  <c r="B108" i="5" s="1"/>
  <c r="E79" i="2"/>
  <c r="E80" i="2" s="1"/>
  <c r="D80" i="6"/>
  <c r="D81" i="6" s="1"/>
  <c r="E81" i="6" s="1"/>
  <c r="C68" i="4"/>
  <c r="D62" i="4"/>
  <c r="D86" i="4" s="1"/>
  <c r="D87" i="4" s="1"/>
  <c r="E104" i="4" s="1"/>
  <c r="D93" i="4"/>
  <c r="E85" i="4"/>
  <c r="E95" i="4" s="1"/>
  <c r="D95" i="4"/>
  <c r="E69" i="6"/>
  <c r="E129" i="3"/>
  <c r="E132" i="3" s="1"/>
  <c r="E109" i="3"/>
  <c r="E112" i="3" s="1"/>
  <c r="E122" i="3"/>
  <c r="C104" i="3"/>
  <c r="D63" i="3"/>
  <c r="C118" i="3"/>
  <c r="D118" i="3"/>
  <c r="E94" i="4"/>
  <c r="E74" i="4"/>
  <c r="C73" i="4"/>
  <c r="C93" i="4"/>
  <c r="D103" i="5"/>
  <c r="D105" i="5" s="1"/>
  <c r="C103" i="5"/>
  <c r="C105" i="5" s="1"/>
  <c r="C98" i="5" l="1"/>
  <c r="D78" i="6"/>
  <c r="E78" i="6" s="1"/>
  <c r="F78" i="6" s="1"/>
  <c r="E80" i="6"/>
  <c r="F80" i="6" s="1"/>
  <c r="D121" i="5"/>
  <c r="B122" i="5" s="1"/>
  <c r="B109" i="5" s="1"/>
  <c r="D64" i="5"/>
  <c r="C96" i="4"/>
  <c r="C97" i="4" s="1"/>
  <c r="C99" i="4" s="1"/>
  <c r="D76" i="4"/>
  <c r="D77" i="4" s="1"/>
  <c r="D96" i="4"/>
  <c r="D97" i="4" s="1"/>
  <c r="B122" i="4" s="1"/>
  <c r="C76" i="4"/>
  <c r="C77" i="4" s="1"/>
  <c r="C79" i="4" s="1"/>
  <c r="C86" i="4"/>
  <c r="C87" i="4" s="1"/>
  <c r="C89" i="4" s="1"/>
  <c r="C122" i="3"/>
  <c r="C124" i="3" s="1"/>
  <c r="C128" i="3"/>
  <c r="C132" i="3" s="1"/>
  <c r="C134" i="3" s="1"/>
  <c r="C108" i="3"/>
  <c r="C112" i="3" s="1"/>
  <c r="C114" i="3" s="1"/>
  <c r="E103" i="5"/>
  <c r="E105" i="5" s="1"/>
  <c r="D122" i="3"/>
  <c r="E138" i="3" s="1"/>
  <c r="D128" i="3"/>
  <c r="D132" i="3" s="1"/>
  <c r="D108" i="3"/>
  <c r="D112" i="3" s="1"/>
  <c r="D68" i="3"/>
  <c r="E67" i="3"/>
  <c r="E68" i="3"/>
  <c r="D67" i="3"/>
  <c r="F81" i="6"/>
  <c r="D76" i="6"/>
  <c r="E76" i="6" s="1"/>
  <c r="F76" i="6" s="1"/>
  <c r="E75" i="6" l="1"/>
  <c r="D79" i="6"/>
  <c r="E79" i="6" s="1"/>
  <c r="F79" i="6" s="1"/>
  <c r="E96" i="4"/>
  <c r="E97" i="4" s="1"/>
  <c r="E76" i="4"/>
  <c r="E77" i="4" s="1"/>
  <c r="E86" i="4"/>
  <c r="E87" i="4" s="1"/>
  <c r="F308" i="4"/>
  <c r="F292" i="4"/>
  <c r="F256" i="4"/>
  <c r="F224" i="4"/>
  <c r="F301" i="4"/>
  <c r="F269" i="4"/>
  <c r="F237" i="4"/>
  <c r="F205" i="4"/>
  <c r="F303" i="4"/>
  <c r="F207" i="4"/>
  <c r="F246" i="4"/>
  <c r="F288" i="4"/>
  <c r="F244" i="4"/>
  <c r="F321" i="4"/>
  <c r="F289" i="4"/>
  <c r="F257" i="4"/>
  <c r="F225" i="4"/>
  <c r="F323" i="4"/>
  <c r="F291" i="4"/>
  <c r="F259" i="4"/>
  <c r="F227" i="4"/>
  <c r="F194" i="4"/>
  <c r="F162" i="4"/>
  <c r="F130" i="4"/>
  <c r="F171" i="4"/>
  <c r="F139" i="4"/>
  <c r="F286" i="4"/>
  <c r="F222" i="4"/>
  <c r="F196" i="4"/>
  <c r="F172" i="4"/>
  <c r="F152" i="4"/>
  <c r="F132" i="4"/>
  <c r="F306" i="4"/>
  <c r="F266" i="4"/>
  <c r="F226" i="4"/>
  <c r="F193" i="4"/>
  <c r="F173" i="4"/>
  <c r="F153" i="4"/>
  <c r="F129" i="4"/>
  <c r="F305" i="4"/>
  <c r="F241" i="4"/>
  <c r="F307" i="4"/>
  <c r="F243" i="4"/>
  <c r="F178" i="4"/>
  <c r="F187" i="4"/>
  <c r="F318" i="4"/>
  <c r="F203" i="4"/>
  <c r="F164" i="4"/>
  <c r="F126" i="4"/>
  <c r="F242" i="4"/>
  <c r="F185" i="4"/>
  <c r="F161" i="4"/>
  <c r="F271" i="4"/>
  <c r="F174" i="4"/>
  <c r="F183" i="4"/>
  <c r="F310" i="4"/>
  <c r="F180" i="4"/>
  <c r="F136" i="4"/>
  <c r="F274" i="4"/>
  <c r="F204" i="4"/>
  <c r="F157" i="4"/>
  <c r="F272" i="4"/>
  <c r="F240" i="4"/>
  <c r="F317" i="4"/>
  <c r="F285" i="4"/>
  <c r="F253" i="4"/>
  <c r="F221" i="4"/>
  <c r="F319" i="4"/>
  <c r="F287" i="4"/>
  <c r="F255" i="4"/>
  <c r="F223" i="4"/>
  <c r="F190" i="4"/>
  <c r="F158" i="4"/>
  <c r="F208" i="4"/>
  <c r="F167" i="4"/>
  <c r="F135" i="4"/>
  <c r="F278" i="4"/>
  <c r="F214" i="4"/>
  <c r="F188" i="4"/>
  <c r="F168" i="4"/>
  <c r="F148" i="4"/>
  <c r="F125" i="4"/>
  <c r="F298" i="4"/>
  <c r="F258" i="4"/>
  <c r="F211" i="4"/>
  <c r="F189" i="4"/>
  <c r="F169" i="4"/>
  <c r="F145" i="4"/>
  <c r="F124" i="4"/>
  <c r="F320" i="4"/>
  <c r="F260" i="4"/>
  <c r="F228" i="4"/>
  <c r="F273" i="4"/>
  <c r="F209" i="4"/>
  <c r="F275" i="4"/>
  <c r="F210" i="4"/>
  <c r="F146" i="4"/>
  <c r="F155" i="4"/>
  <c r="F254" i="4"/>
  <c r="F184" i="4"/>
  <c r="F140" i="4"/>
  <c r="F290" i="4"/>
  <c r="F206" i="4"/>
  <c r="F141" i="4"/>
  <c r="F239" i="4"/>
  <c r="F142" i="4"/>
  <c r="F151" i="4"/>
  <c r="F198" i="4"/>
  <c r="F156" i="4"/>
  <c r="F322" i="4"/>
  <c r="F234" i="4"/>
  <c r="F177" i="4"/>
  <c r="F137" i="4"/>
  <c r="F304" i="4"/>
  <c r="F324" i="4"/>
  <c r="F276" i="4"/>
  <c r="F316" i="4"/>
  <c r="F300" i="4"/>
  <c r="F284" i="4"/>
  <c r="F268" i="4"/>
  <c r="F252" i="4"/>
  <c r="F236" i="4"/>
  <c r="F220" i="4"/>
  <c r="F313" i="4"/>
  <c r="F297" i="4"/>
  <c r="F281" i="4"/>
  <c r="F265" i="4"/>
  <c r="F249" i="4"/>
  <c r="F233" i="4"/>
  <c r="F217" i="4"/>
  <c r="F201" i="4"/>
  <c r="F315" i="4"/>
  <c r="F299" i="4"/>
  <c r="F283" i="4"/>
  <c r="F267" i="4"/>
  <c r="F251" i="4"/>
  <c r="F235" i="4"/>
  <c r="F219" i="4"/>
  <c r="F202" i="4"/>
  <c r="F186" i="4"/>
  <c r="F170" i="4"/>
  <c r="F154" i="4"/>
  <c r="F138" i="4"/>
  <c r="F200" i="4"/>
  <c r="F179" i="4"/>
  <c r="F163" i="4"/>
  <c r="F147" i="4"/>
  <c r="F131" i="4"/>
  <c r="F302" i="4"/>
  <c r="F270" i="4"/>
  <c r="F238" i="4"/>
  <c r="F212" i="4"/>
  <c r="F192" i="4"/>
  <c r="F176" i="4"/>
  <c r="F160" i="4"/>
  <c r="F144" i="4"/>
  <c r="F128" i="4"/>
  <c r="F314" i="4"/>
  <c r="F282" i="4"/>
  <c r="F250" i="4"/>
  <c r="F218" i="4"/>
  <c r="F195" i="4"/>
  <c r="F181" i="4"/>
  <c r="F165" i="4"/>
  <c r="F149" i="4"/>
  <c r="F133" i="4"/>
  <c r="F312" i="4"/>
  <c r="F296" i="4"/>
  <c r="F280" i="4"/>
  <c r="F264" i="4"/>
  <c r="F248" i="4"/>
  <c r="F232" i="4"/>
  <c r="F216" i="4"/>
  <c r="F309" i="4"/>
  <c r="F293" i="4"/>
  <c r="F277" i="4"/>
  <c r="F261" i="4"/>
  <c r="F245" i="4"/>
  <c r="F229" i="4"/>
  <c r="F213" i="4"/>
  <c r="F197" i="4"/>
  <c r="F311" i="4"/>
  <c r="F295" i="4"/>
  <c r="F279" i="4"/>
  <c r="F263" i="4"/>
  <c r="F247" i="4"/>
  <c r="F231" i="4"/>
  <c r="F215" i="4"/>
  <c r="F199" i="4"/>
  <c r="F182" i="4"/>
  <c r="F166" i="4"/>
  <c r="F150" i="4"/>
  <c r="F134" i="4"/>
  <c r="F191" i="4"/>
  <c r="F175" i="4"/>
  <c r="F159" i="4"/>
  <c r="F143" i="4"/>
  <c r="F127" i="4"/>
  <c r="F294" i="4"/>
  <c r="F262" i="4"/>
  <c r="F230" i="4"/>
  <c r="B152" i="3"/>
  <c r="F75" i="6"/>
  <c r="D75" i="6"/>
  <c r="B171" i="4" l="1"/>
  <c r="B196" i="4"/>
  <c r="B159" i="4"/>
  <c r="B215" i="4"/>
  <c r="B277" i="4"/>
  <c r="B296" i="4"/>
  <c r="B250" i="4"/>
  <c r="B131" i="4"/>
  <c r="B186" i="4"/>
  <c r="B315" i="4"/>
  <c r="B313" i="4"/>
  <c r="B276" i="4"/>
  <c r="B156" i="4"/>
  <c r="B140" i="4"/>
  <c r="B273" i="4"/>
  <c r="B211" i="4"/>
  <c r="B278" i="4"/>
  <c r="B287" i="4"/>
  <c r="B157" i="4"/>
  <c r="B126" i="4"/>
  <c r="B241" i="4"/>
  <c r="B225" i="4"/>
  <c r="B262" i="4"/>
  <c r="B150" i="4"/>
  <c r="B279" i="4"/>
  <c r="B213" i="4"/>
  <c r="B232" i="4"/>
  <c r="B165" i="4"/>
  <c r="B144" i="4"/>
  <c r="B212" i="4"/>
  <c r="B200" i="4"/>
  <c r="B251" i="4"/>
  <c r="B249" i="4"/>
  <c r="B268" i="4"/>
  <c r="B137" i="4"/>
  <c r="B239" i="4"/>
  <c r="B146" i="4"/>
  <c r="B124" i="4"/>
  <c r="B148" i="4"/>
  <c r="B158" i="4"/>
  <c r="B285" i="4"/>
  <c r="B180" i="4"/>
  <c r="B271" i="4"/>
  <c r="B187" i="4"/>
  <c r="B173" i="4"/>
  <c r="B306" i="4"/>
  <c r="B227" i="4"/>
  <c r="B303" i="4"/>
  <c r="B308" i="4"/>
  <c r="B175" i="4"/>
  <c r="B231" i="4"/>
  <c r="B293" i="4"/>
  <c r="B312" i="4"/>
  <c r="B282" i="4"/>
  <c r="B238" i="4"/>
  <c r="B138" i="4"/>
  <c r="B201" i="4"/>
  <c r="B220" i="4"/>
  <c r="B177" i="4"/>
  <c r="B141" i="4"/>
  <c r="B210" i="4"/>
  <c r="B145" i="4"/>
  <c r="B168" i="4"/>
  <c r="B190" i="4"/>
  <c r="B204" i="4"/>
  <c r="B161" i="4"/>
  <c r="B178" i="4"/>
  <c r="B193" i="4"/>
  <c r="B222" i="4"/>
  <c r="B257" i="4"/>
  <c r="B224" i="4"/>
  <c r="B127" i="4"/>
  <c r="B182" i="4"/>
  <c r="B311" i="4"/>
  <c r="B264" i="4"/>
  <c r="B195" i="4"/>
  <c r="B314" i="4"/>
  <c r="B176" i="4"/>
  <c r="B270" i="4"/>
  <c r="B163" i="4"/>
  <c r="B154" i="4"/>
  <c r="B219" i="4"/>
  <c r="B283" i="4"/>
  <c r="B217" i="4"/>
  <c r="B281" i="4"/>
  <c r="B236" i="4"/>
  <c r="B300" i="4"/>
  <c r="B324" i="4"/>
  <c r="B234" i="4"/>
  <c r="B151" i="4"/>
  <c r="B206" i="4"/>
  <c r="B254" i="4"/>
  <c r="B275" i="4"/>
  <c r="B260" i="4"/>
  <c r="B169" i="4"/>
  <c r="B298" i="4"/>
  <c r="B188" i="4"/>
  <c r="B167" i="4"/>
  <c r="B223" i="4"/>
  <c r="B221" i="4"/>
  <c r="B240" i="4"/>
  <c r="B274" i="4"/>
  <c r="B183" i="4"/>
  <c r="B185" i="4"/>
  <c r="B203" i="4"/>
  <c r="B243" i="4"/>
  <c r="B129" i="4"/>
  <c r="B226" i="4"/>
  <c r="B152" i="4"/>
  <c r="B286" i="4"/>
  <c r="B162" i="4"/>
  <c r="B291" i="4"/>
  <c r="B289" i="4"/>
  <c r="B246" i="4"/>
  <c r="B237" i="4"/>
  <c r="B256" i="4"/>
  <c r="B244" i="4"/>
  <c r="B301" i="4"/>
  <c r="B294" i="4"/>
  <c r="B166" i="4"/>
  <c r="B295" i="4"/>
  <c r="B229" i="4"/>
  <c r="B248" i="4"/>
  <c r="B181" i="4"/>
  <c r="B160" i="4"/>
  <c r="B147" i="4"/>
  <c r="B202" i="4"/>
  <c r="B267" i="4"/>
  <c r="B265" i="4"/>
  <c r="B284" i="4"/>
  <c r="B198" i="4"/>
  <c r="B184" i="4"/>
  <c r="B228" i="4"/>
  <c r="B258" i="4"/>
  <c r="B135" i="4"/>
  <c r="B319" i="4"/>
  <c r="B317" i="4"/>
  <c r="B310" i="4"/>
  <c r="B164" i="4"/>
  <c r="B305" i="4"/>
  <c r="B132" i="4"/>
  <c r="B130" i="4"/>
  <c r="B259" i="4"/>
  <c r="B288" i="4"/>
  <c r="B205" i="4"/>
  <c r="B191" i="4"/>
  <c r="B247" i="4"/>
  <c r="B245" i="4"/>
  <c r="B309" i="4"/>
  <c r="B133" i="4"/>
  <c r="B230" i="4"/>
  <c r="B143" i="4"/>
  <c r="B134" i="4"/>
  <c r="B199" i="4"/>
  <c r="B263" i="4"/>
  <c r="B197" i="4"/>
  <c r="B261" i="4"/>
  <c r="B216" i="4"/>
  <c r="B280" i="4"/>
  <c r="B149" i="4"/>
  <c r="B218" i="4"/>
  <c r="B128" i="4"/>
  <c r="B192" i="4"/>
  <c r="B302" i="4"/>
  <c r="B179" i="4"/>
  <c r="B170" i="4"/>
  <c r="B235" i="4"/>
  <c r="B299" i="4"/>
  <c r="B233" i="4"/>
  <c r="B297" i="4"/>
  <c r="B252" i="4"/>
  <c r="B316" i="4"/>
  <c r="B304" i="4"/>
  <c r="B322" i="4"/>
  <c r="B142" i="4"/>
  <c r="B290" i="4"/>
  <c r="B155" i="4"/>
  <c r="B209" i="4"/>
  <c r="B320" i="4"/>
  <c r="B189" i="4"/>
  <c r="B125" i="4"/>
  <c r="B214" i="4"/>
  <c r="B208" i="4"/>
  <c r="B255" i="4"/>
  <c r="B253" i="4"/>
  <c r="B272" i="4"/>
  <c r="B136" i="4"/>
  <c r="B174" i="4"/>
  <c r="B242" i="4"/>
  <c r="B318" i="4"/>
  <c r="B307" i="4"/>
  <c r="B153" i="4"/>
  <c r="B266" i="4"/>
  <c r="B172" i="4"/>
  <c r="B139" i="4"/>
  <c r="B194" i="4"/>
  <c r="B323" i="4"/>
  <c r="B321" i="4"/>
  <c r="B207" i="4"/>
  <c r="B269" i="4"/>
  <c r="B292" i="4"/>
  <c r="F249" i="3"/>
  <c r="F253" i="3"/>
  <c r="F250" i="3"/>
  <c r="F252" i="3"/>
  <c r="F251" i="3"/>
  <c r="F351" i="3"/>
  <c r="F347" i="3"/>
  <c r="F343" i="3"/>
  <c r="F339" i="3"/>
  <c r="F335" i="3"/>
  <c r="F331" i="3"/>
  <c r="F327" i="3"/>
  <c r="F323" i="3"/>
  <c r="F319" i="3"/>
  <c r="F315" i="3"/>
  <c r="F311" i="3"/>
  <c r="F307" i="3"/>
  <c r="F303" i="3"/>
  <c r="F299" i="3"/>
  <c r="F295" i="3"/>
  <c r="F291" i="3"/>
  <c r="F287" i="3"/>
  <c r="F283" i="3"/>
  <c r="F279" i="3"/>
  <c r="F275" i="3"/>
  <c r="F271" i="3"/>
  <c r="F267" i="3"/>
  <c r="F263" i="3"/>
  <c r="F259" i="3"/>
  <c r="F255" i="3"/>
  <c r="F247" i="3"/>
  <c r="F243" i="3"/>
  <c r="F239" i="3"/>
  <c r="F235" i="3"/>
  <c r="F231" i="3"/>
  <c r="F227" i="3"/>
  <c r="F223" i="3"/>
  <c r="F219" i="3"/>
  <c r="F215" i="3"/>
  <c r="F211" i="3"/>
  <c r="F352" i="3"/>
  <c r="F349" i="3"/>
  <c r="F344" i="3"/>
  <c r="F341" i="3"/>
  <c r="F336" i="3"/>
  <c r="F350" i="3"/>
  <c r="F342" i="3"/>
  <c r="F334" i="3"/>
  <c r="F326" i="3"/>
  <c r="F318" i="3"/>
  <c r="F310" i="3"/>
  <c r="F302" i="3"/>
  <c r="F354" i="3"/>
  <c r="F345" i="3"/>
  <c r="F340" i="3"/>
  <c r="F338" i="3"/>
  <c r="F330" i="3"/>
  <c r="F328" i="3"/>
  <c r="F321" i="3"/>
  <c r="F314" i="3"/>
  <c r="F312" i="3"/>
  <c r="F305" i="3"/>
  <c r="F298" i="3"/>
  <c r="F296" i="3"/>
  <c r="F293" i="3"/>
  <c r="F288" i="3"/>
  <c r="F285" i="3"/>
  <c r="F280" i="3"/>
  <c r="F277" i="3"/>
  <c r="F272" i="3"/>
  <c r="F269" i="3"/>
  <c r="F264" i="3"/>
  <c r="F261" i="3"/>
  <c r="F256" i="3"/>
  <c r="F248" i="3"/>
  <c r="F245" i="3"/>
  <c r="F240" i="3"/>
  <c r="F237" i="3"/>
  <c r="F232" i="3"/>
  <c r="F229" i="3"/>
  <c r="F224" i="3"/>
  <c r="F221" i="3"/>
  <c r="F216" i="3"/>
  <c r="F213" i="3"/>
  <c r="F208" i="3"/>
  <c r="F204" i="3"/>
  <c r="F200" i="3"/>
  <c r="F196" i="3"/>
  <c r="F192" i="3"/>
  <c r="F188" i="3"/>
  <c r="F184" i="3"/>
  <c r="F333" i="3"/>
  <c r="F324" i="3"/>
  <c r="F317" i="3"/>
  <c r="F308" i="3"/>
  <c r="F301" i="3"/>
  <c r="F294" i="3"/>
  <c r="F286" i="3"/>
  <c r="F278" i="3"/>
  <c r="F270" i="3"/>
  <c r="F262" i="3"/>
  <c r="F254" i="3"/>
  <c r="F246" i="3"/>
  <c r="F238" i="3"/>
  <c r="F230" i="3"/>
  <c r="F222" i="3"/>
  <c r="F214" i="3"/>
  <c r="F205" i="3"/>
  <c r="F201" i="3"/>
  <c r="F353" i="3"/>
  <c r="F348" i="3"/>
  <c r="F346" i="3"/>
  <c r="F337" i="3"/>
  <c r="F329" i="3"/>
  <c r="F322" i="3"/>
  <c r="F320" i="3"/>
  <c r="F313" i="3"/>
  <c r="F306" i="3"/>
  <c r="F304" i="3"/>
  <c r="F297" i="3"/>
  <c r="F292" i="3"/>
  <c r="F289" i="3"/>
  <c r="F284" i="3"/>
  <c r="F281" i="3"/>
  <c r="F276" i="3"/>
  <c r="F273" i="3"/>
  <c r="F268" i="3"/>
  <c r="F265" i="3"/>
  <c r="F260" i="3"/>
  <c r="F257" i="3"/>
  <c r="F244" i="3"/>
  <c r="F241" i="3"/>
  <c r="F236" i="3"/>
  <c r="F233" i="3"/>
  <c r="F228" i="3"/>
  <c r="F225" i="3"/>
  <c r="F220" i="3"/>
  <c r="F217" i="3"/>
  <c r="F212" i="3"/>
  <c r="F209" i="3"/>
  <c r="F206" i="3"/>
  <c r="F202" i="3"/>
  <c r="F198" i="3"/>
  <c r="F194" i="3"/>
  <c r="F190" i="3"/>
  <c r="F186" i="3"/>
  <c r="F182" i="3"/>
  <c r="F178" i="3"/>
  <c r="F174" i="3"/>
  <c r="F170" i="3"/>
  <c r="F166" i="3"/>
  <c r="F162" i="3"/>
  <c r="F158" i="3"/>
  <c r="F154" i="3"/>
  <c r="F325" i="3"/>
  <c r="F309" i="3"/>
  <c r="F290" i="3"/>
  <c r="F274" i="3"/>
  <c r="F258" i="3"/>
  <c r="F242" i="3"/>
  <c r="F226" i="3"/>
  <c r="F210" i="3"/>
  <c r="F207" i="3"/>
  <c r="F199" i="3"/>
  <c r="F179" i="3"/>
  <c r="F176" i="3"/>
  <c r="F171" i="3"/>
  <c r="F168" i="3"/>
  <c r="F163" i="3"/>
  <c r="F160" i="3"/>
  <c r="F155" i="3"/>
  <c r="F177" i="3"/>
  <c r="F169" i="3"/>
  <c r="F161" i="3"/>
  <c r="F332" i="3"/>
  <c r="F195" i="3"/>
  <c r="F193" i="3"/>
  <c r="F189" i="3"/>
  <c r="F185" i="3"/>
  <c r="F181" i="3"/>
  <c r="F173" i="3"/>
  <c r="F157" i="3"/>
  <c r="F282" i="3"/>
  <c r="F266" i="3"/>
  <c r="F234" i="3"/>
  <c r="F218" i="3"/>
  <c r="F203" i="3"/>
  <c r="F180" i="3"/>
  <c r="F175" i="3"/>
  <c r="F172" i="3"/>
  <c r="F167" i="3"/>
  <c r="F164" i="3"/>
  <c r="F159" i="3"/>
  <c r="F156" i="3"/>
  <c r="F316" i="3"/>
  <c r="F300" i="3"/>
  <c r="F197" i="3"/>
  <c r="F191" i="3"/>
  <c r="F187" i="3"/>
  <c r="F183" i="3"/>
  <c r="F165" i="3"/>
  <c r="F123" i="4" l="1"/>
  <c r="B187" i="3"/>
  <c r="B316" i="3"/>
  <c r="B203" i="3"/>
  <c r="B332" i="3"/>
  <c r="B171" i="3"/>
  <c r="B325" i="3"/>
  <c r="B198" i="3"/>
  <c r="B244" i="3"/>
  <c r="B268" i="3"/>
  <c r="B322" i="3"/>
  <c r="B246" i="3"/>
  <c r="B278" i="3"/>
  <c r="B200" i="3"/>
  <c r="B232" i="3"/>
  <c r="B248" i="3"/>
  <c r="B269" i="3"/>
  <c r="B321" i="3"/>
  <c r="B340" i="3"/>
  <c r="B310" i="3"/>
  <c r="B342" i="3"/>
  <c r="B344" i="3"/>
  <c r="B215" i="3"/>
  <c r="B231" i="3"/>
  <c r="B247" i="3"/>
  <c r="B267" i="3"/>
  <c r="B283" i="3"/>
  <c r="B299" i="3"/>
  <c r="B315" i="3"/>
  <c r="B331" i="3"/>
  <c r="B347" i="3"/>
  <c r="B252" i="3"/>
  <c r="B191" i="3"/>
  <c r="B156" i="3"/>
  <c r="B172" i="3"/>
  <c r="B218" i="3"/>
  <c r="B157" i="3"/>
  <c r="B189" i="3"/>
  <c r="B161" i="3"/>
  <c r="B160" i="3"/>
  <c r="B176" i="3"/>
  <c r="B210" i="3"/>
  <c r="B274" i="3"/>
  <c r="B154" i="3"/>
  <c r="B170" i="3"/>
  <c r="B186" i="3"/>
  <c r="B202" i="3"/>
  <c r="B217" i="3"/>
  <c r="B233" i="3"/>
  <c r="B257" i="3"/>
  <c r="B273" i="3"/>
  <c r="B289" i="3"/>
  <c r="B306" i="3"/>
  <c r="B329" i="3"/>
  <c r="B353" i="3"/>
  <c r="B222" i="3"/>
  <c r="B254" i="3"/>
  <c r="B286" i="3"/>
  <c r="B317" i="3"/>
  <c r="B188" i="3"/>
  <c r="B204" i="3"/>
  <c r="B221" i="3"/>
  <c r="B237" i="3"/>
  <c r="B256" i="3"/>
  <c r="B272" i="3"/>
  <c r="B288" i="3"/>
  <c r="B305" i="3"/>
  <c r="B328" i="3"/>
  <c r="B345" i="3"/>
  <c r="B318" i="3"/>
  <c r="B350" i="3"/>
  <c r="B349" i="3"/>
  <c r="B219" i="3"/>
  <c r="B235" i="3"/>
  <c r="B255" i="3"/>
  <c r="B271" i="3"/>
  <c r="B287" i="3"/>
  <c r="B303" i="3"/>
  <c r="B319" i="3"/>
  <c r="B335" i="3"/>
  <c r="B351" i="3"/>
  <c r="B250" i="3"/>
  <c r="B167" i="3"/>
  <c r="B185" i="3"/>
  <c r="B207" i="3"/>
  <c r="B182" i="3"/>
  <c r="B228" i="3"/>
  <c r="B304" i="3"/>
  <c r="B214" i="3"/>
  <c r="B184" i="3"/>
  <c r="B285" i="3"/>
  <c r="B165" i="3"/>
  <c r="B175" i="3"/>
  <c r="B173" i="3"/>
  <c r="B169" i="3"/>
  <c r="B163" i="3"/>
  <c r="B179" i="3"/>
  <c r="B226" i="3"/>
  <c r="B290" i="3"/>
  <c r="B158" i="3"/>
  <c r="B174" i="3"/>
  <c r="B190" i="3"/>
  <c r="B206" i="3"/>
  <c r="B220" i="3"/>
  <c r="B236" i="3"/>
  <c r="B260" i="3"/>
  <c r="B276" i="3"/>
  <c r="B292" i="3"/>
  <c r="B313" i="3"/>
  <c r="B337" i="3"/>
  <c r="B201" i="3"/>
  <c r="B230" i="3"/>
  <c r="B262" i="3"/>
  <c r="B294" i="3"/>
  <c r="B324" i="3"/>
  <c r="B192" i="3"/>
  <c r="B208" i="3"/>
  <c r="B224" i="3"/>
  <c r="B240" i="3"/>
  <c r="B261" i="3"/>
  <c r="B277" i="3"/>
  <c r="B293" i="3"/>
  <c r="B312" i="3"/>
  <c r="B330" i="3"/>
  <c r="B354" i="3"/>
  <c r="B326" i="3"/>
  <c r="B336" i="3"/>
  <c r="B352" i="3"/>
  <c r="B223" i="3"/>
  <c r="B239" i="3"/>
  <c r="B259" i="3"/>
  <c r="B275" i="3"/>
  <c r="B291" i="3"/>
  <c r="B307" i="3"/>
  <c r="B323" i="3"/>
  <c r="B339" i="3"/>
  <c r="B253" i="3"/>
  <c r="B282" i="3"/>
  <c r="B155" i="3"/>
  <c r="B258" i="3"/>
  <c r="B166" i="3"/>
  <c r="B212" i="3"/>
  <c r="B284" i="3"/>
  <c r="B348" i="3"/>
  <c r="B308" i="3"/>
  <c r="B216" i="3"/>
  <c r="B298" i="3"/>
  <c r="B197" i="3"/>
  <c r="B159" i="3"/>
  <c r="B234" i="3"/>
  <c r="B193" i="3"/>
  <c r="B183" i="3"/>
  <c r="B300" i="3"/>
  <c r="B164" i="3"/>
  <c r="B180" i="3"/>
  <c r="B266" i="3"/>
  <c r="B181" i="3"/>
  <c r="B195" i="3"/>
  <c r="B177" i="3"/>
  <c r="B168" i="3"/>
  <c r="B199" i="3"/>
  <c r="B242" i="3"/>
  <c r="B309" i="3"/>
  <c r="B162" i="3"/>
  <c r="B178" i="3"/>
  <c r="B194" i="3"/>
  <c r="B209" i="3"/>
  <c r="B225" i="3"/>
  <c r="B241" i="3"/>
  <c r="B265" i="3"/>
  <c r="B281" i="3"/>
  <c r="B297" i="3"/>
  <c r="B320" i="3"/>
  <c r="B346" i="3"/>
  <c r="B205" i="3"/>
  <c r="B238" i="3"/>
  <c r="B270" i="3"/>
  <c r="B301" i="3"/>
  <c r="B333" i="3"/>
  <c r="B196" i="3"/>
  <c r="B213" i="3"/>
  <c r="B229" i="3"/>
  <c r="B245" i="3"/>
  <c r="B264" i="3"/>
  <c r="B280" i="3"/>
  <c r="B296" i="3"/>
  <c r="B314" i="3"/>
  <c r="B338" i="3"/>
  <c r="B302" i="3"/>
  <c r="B334" i="3"/>
  <c r="B341" i="3"/>
  <c r="B211" i="3"/>
  <c r="B227" i="3"/>
  <c r="B243" i="3"/>
  <c r="B263" i="3"/>
  <c r="B279" i="3"/>
  <c r="B295" i="3"/>
  <c r="B311" i="3"/>
  <c r="B327" i="3"/>
  <c r="B343" i="3"/>
  <c r="B251" i="3"/>
  <c r="B249" i="3"/>
  <c r="F153" i="3" l="1"/>
</calcChain>
</file>

<file path=xl/comments1.xml><?xml version="1.0" encoding="utf-8"?>
<comments xmlns="http://schemas.openxmlformats.org/spreadsheetml/2006/main">
  <authors>
    <author>PE</author>
    <author>TESTANIERE Christophe</author>
  </authors>
  <commentList>
    <comment ref="B16" authorId="0" shapeId="0">
      <text>
        <r>
          <rPr>
            <sz val="10"/>
            <rFont val="Arial"/>
            <family val="2"/>
          </rPr>
          <t>Seulement pour les caravanes</t>
        </r>
      </text>
    </comment>
    <comment ref="B17" authorId="0" shapeId="0">
      <text>
        <r>
          <rPr>
            <sz val="10"/>
            <rFont val="Arial"/>
            <family val="2"/>
          </rPr>
          <t>Seulement pour les caravanes : longueur de la carrosserie, hors timon d’attelage</t>
        </r>
      </text>
    </comment>
    <comment ref="C40" authorId="0" shapeId="0">
      <text>
        <r>
          <rPr>
            <sz val="10"/>
            <rFont val="Arial"/>
            <family val="2"/>
          </rPr>
          <t>Valeur négative si coffre en avant de l’essieu avant</t>
        </r>
      </text>
    </comment>
    <comment ref="B69" authorId="1" shapeId="0">
      <text>
        <r>
          <rPr>
            <b/>
            <sz val="9"/>
            <color indexed="81"/>
            <rFont val="Tahoma"/>
            <family val="2"/>
          </rPr>
          <t>Seulement pour les caravanes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70" authorId="1" shapeId="0">
      <text>
        <r>
          <rPr>
            <b/>
            <sz val="9"/>
            <color indexed="81"/>
            <rFont val="Tahoma"/>
            <family val="2"/>
          </rPr>
          <t>Seulement pour les caravanes</t>
        </r>
      </text>
    </comment>
    <comment ref="B71" authorId="1" shapeId="0">
      <text>
        <r>
          <rPr>
            <b/>
            <sz val="9"/>
            <color indexed="81"/>
            <rFont val="Tahoma"/>
            <family val="2"/>
          </rPr>
          <t>Seulement pour les caravanes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PE</author>
    <author>TESTANIERE Christophe</author>
    <author/>
  </authors>
  <commentList>
    <comment ref="B18" authorId="0" shapeId="0">
      <text>
        <r>
          <rPr>
            <sz val="10"/>
            <rFont val="Arial"/>
            <family val="2"/>
          </rPr>
          <t>Seulement pour les autocaravanes</t>
        </r>
      </text>
    </comment>
    <comment ref="B20" authorId="0" shapeId="0">
      <text>
        <r>
          <rPr>
            <sz val="10"/>
            <rFont val="Arial"/>
            <family val="2"/>
          </rPr>
          <t>Dans tous les cas remplir Pesée avant et Pesée arrière
Si les réservoirs de carburant et d’additif n’étaient pas pleins à au moins 90 % lors de la pesée, remplir les cases suivantes</t>
        </r>
      </text>
    </comment>
    <comment ref="B21" authorId="0" shapeId="0">
      <text>
        <r>
          <rPr>
            <sz val="10"/>
            <rFont val="Arial"/>
            <family val="2"/>
          </rPr>
          <t>Dans tous les cas remplir Pesée avant et Pesée arrière
Si les réservoirs de carburant et d’additif n’étaient pas pleins à au moins 90 % lors de la pesée, remplir les cases suivantes</t>
        </r>
      </text>
    </comment>
    <comment ref="B22" authorId="0" shapeId="0">
      <text>
        <r>
          <rPr>
            <sz val="10"/>
            <rFont val="Arial"/>
            <family val="2"/>
          </rPr>
          <t>Dans tous les cas remplir Pesée avant et Pesée arrière
Si les réservoirs de carburant et d’additif n’étaient pas pleins à au moins 90 % lors de la pesée, remplir les cases suivantes</t>
        </r>
      </text>
    </comment>
    <comment ref="D25" authorId="0" shapeId="0">
      <text>
        <r>
          <rPr>
            <sz val="10"/>
            <rFont val="Arial"/>
            <family val="2"/>
          </rPr>
          <t>Diesel : 0,84
Essence : 0,702</t>
        </r>
      </text>
    </comment>
    <comment ref="D26" authorId="0" shapeId="0">
      <text>
        <r>
          <rPr>
            <sz val="10"/>
            <rFont val="Arial"/>
            <family val="2"/>
          </rPr>
          <t>Masse volumique du GPL : 0,51
Masse volumique du GNV : 0,155
Masse volumique du GNL : 0,35</t>
        </r>
      </text>
    </comment>
    <comment ref="C45" authorId="0" shapeId="0">
      <text>
        <r>
          <rPr>
            <sz val="10"/>
            <rFont val="Arial"/>
            <family val="2"/>
          </rPr>
          <t>Valeur négative si rangée en avant de l’essieu avant.</t>
        </r>
      </text>
    </comment>
    <comment ref="C69" authorId="0" shapeId="0">
      <text>
        <r>
          <rPr>
            <sz val="10"/>
            <rFont val="Arial"/>
            <family val="2"/>
          </rPr>
          <t>Valeur négative si coffre en avant de l’essieu avant</t>
        </r>
      </text>
    </comment>
    <comment ref="B98" authorId="1" shapeId="0">
      <text>
        <r>
          <rPr>
            <b/>
            <sz val="9"/>
            <color indexed="81"/>
            <rFont val="Tahoma"/>
            <family val="2"/>
          </rPr>
          <t>Pour les autocaravanes si non pris en compte lors de la pesée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99" authorId="1" shapeId="0">
      <text>
        <r>
          <rPr>
            <b/>
            <sz val="9"/>
            <color indexed="81"/>
            <rFont val="Tahoma"/>
            <family val="2"/>
          </rPr>
          <t>Pour les autocaravanes si non pris en compte lors de la pesée</t>
        </r>
      </text>
    </comment>
    <comment ref="B100" authorId="1" shapeId="0">
      <text>
        <r>
          <rPr>
            <b/>
            <sz val="9"/>
            <color indexed="81"/>
            <rFont val="Tahoma"/>
            <family val="2"/>
          </rPr>
          <t>Pour les autocaravanes si non pris en compte lors de la pesée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04" authorId="0" shapeId="0">
      <text>
        <r>
          <rPr>
            <sz val="10"/>
            <rFont val="Arial"/>
            <family val="2"/>
          </rPr>
          <t>Le critère de charge utile minimale ne prend pas en compte la charge sur le point d’attelage</t>
        </r>
      </text>
    </comment>
    <comment ref="C114" authorId="2" shapeId="0">
      <text>
        <r>
          <rPr>
            <sz val="10"/>
            <rFont val="Arial"/>
            <family val="2"/>
          </rPr>
          <t>Doit être supérieur à 30 % de la MMTA</t>
        </r>
      </text>
    </comment>
    <comment ref="D123" authorId="1" shapeId="0">
      <text>
        <r>
          <rPr>
            <sz val="10"/>
            <color indexed="81"/>
            <rFont val="Arial"/>
            <family val="2"/>
          </rPr>
          <t>La masse maximale techniquement admissible sur l’essieu arrière peut être dépassée de 15 % maximum quand le véhicule tracte un remorque à moins de 100 km/h, à condition que les pneumatiques de classe C1 le permettent (indice de charge suffisant)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C124" authorId="2" shapeId="0">
      <text>
        <r>
          <rPr>
            <sz val="10"/>
            <rFont val="Arial"/>
            <family val="2"/>
          </rPr>
          <t>Doit être supérieur à 30 % de la MMTA</t>
        </r>
      </text>
    </comment>
    <comment ref="D133" authorId="0" shapeId="0">
      <text>
        <r>
          <rPr>
            <sz val="10"/>
            <rFont val="Arial"/>
            <family val="2"/>
          </rPr>
          <t>La masse maximale techniquement admissible sur l’essieu arrière peut être dépassée de 15 % maximum quand le véhicule tracte un remorque à moins de 100 km/h, à condition que les pneumatiques de classe C1 le permettent (indice de charge suffisant)</t>
        </r>
      </text>
    </comment>
    <comment ref="C134" authorId="2" shapeId="0">
      <text>
        <r>
          <rPr>
            <sz val="10"/>
            <rFont val="Arial"/>
            <family val="2"/>
          </rPr>
          <t>Doit être supérieur à 20 % de la MMTA</t>
        </r>
      </text>
    </comment>
  </commentList>
</comments>
</file>

<file path=xl/comments3.xml><?xml version="1.0" encoding="utf-8"?>
<comments xmlns="http://schemas.openxmlformats.org/spreadsheetml/2006/main">
  <authors>
    <author>PE</author>
    <author/>
  </authors>
  <commentList>
    <comment ref="D18" authorId="0" shapeId="0">
      <text>
        <r>
          <rPr>
            <sz val="10"/>
            <rFont val="Arial"/>
            <family val="2"/>
          </rPr>
          <t>Menu déroulant</t>
        </r>
      </text>
    </comment>
    <comment ref="B20" authorId="0" shapeId="0">
      <text>
        <r>
          <rPr>
            <sz val="10"/>
            <rFont val="Arial"/>
            <family val="2"/>
          </rPr>
          <t>Dans tous les cas remplir Pesée avant et Pesée arrière
Si les réservoirs de carburant et d’additif n’étaient pas pleins à au moins 90 % lors de la pesée, remplir les cases suivantes</t>
        </r>
      </text>
    </comment>
    <comment ref="B21" authorId="0" shapeId="0">
      <text>
        <r>
          <rPr>
            <sz val="10"/>
            <rFont val="Arial"/>
            <family val="2"/>
          </rPr>
          <t>Dans tous les cas remplir Pesée avant et Pesée arrière
Si les réservoirs de carburant et d’additif n’étaient pas pleins à au moins 90 % lors de la pesée, remplir les cases suivantes</t>
        </r>
      </text>
    </comment>
    <comment ref="B22" authorId="0" shapeId="0">
      <text>
        <r>
          <rPr>
            <sz val="10"/>
            <rFont val="Arial"/>
            <family val="2"/>
          </rPr>
          <t>Dans tous les cas remplir Pesée avant et Pesée arrière
Si les réservoirs de carburant et d’additif n’étaient pas pleins à au moins 90 % lors de la pesée, remplir les cases suivantes</t>
        </r>
      </text>
    </comment>
    <comment ref="D25" authorId="0" shapeId="0">
      <text>
        <r>
          <rPr>
            <sz val="10"/>
            <rFont val="Arial"/>
            <family val="2"/>
          </rPr>
          <t>Diesel : 0,84
Essence : 0,702</t>
        </r>
      </text>
    </comment>
    <comment ref="D26" authorId="0" shapeId="0">
      <text>
        <r>
          <rPr>
            <sz val="10"/>
            <rFont val="Arial"/>
            <family val="2"/>
          </rPr>
          <t>Masse volumique du GPL : 0,51
Masse volumique du GNV : 0,155
Masse volumique du GNL : 0,35</t>
        </r>
      </text>
    </comment>
    <comment ref="C45" authorId="0" shapeId="0">
      <text>
        <r>
          <rPr>
            <sz val="10"/>
            <rFont val="Arial"/>
            <family val="2"/>
          </rPr>
          <t>Valeur négative si rangée en avant de l’essieu avant.</t>
        </r>
      </text>
    </comment>
    <comment ref="B67" authorId="0" shapeId="0">
      <text>
        <r>
          <rPr>
            <sz val="10"/>
            <rFont val="Arial"/>
            <family val="2"/>
          </rPr>
          <t>Valeurs à justifier</t>
        </r>
      </text>
    </comment>
    <comment ref="C68" authorId="0" shapeId="0">
      <text>
        <r>
          <rPr>
            <sz val="10"/>
            <rFont val="Arial"/>
            <family val="2"/>
          </rPr>
          <t>Le calcul de la charge utile minimale ne tient pas compte de la charge admissible au point d’attelage.</t>
        </r>
      </text>
    </comment>
    <comment ref="C79" authorId="1" shapeId="0">
      <text>
        <r>
          <rPr>
            <sz val="10"/>
            <rFont val="Arial"/>
            <family val="2"/>
          </rPr>
          <t>Doit être supérieur à 30 % de la MMTA</t>
        </r>
      </text>
    </comment>
    <comment ref="D88" authorId="0" shapeId="0">
      <text>
        <r>
          <rPr>
            <sz val="10"/>
            <rFont val="Arial"/>
            <family val="2"/>
          </rPr>
          <t>La masse maximale techniquement admissible sur l’essieu arrière peut être dépassée de 15 % maximum quand le véhicule tracte un remorque à moins de 100 km/h, à condition que les pneumatiques de classe C1 le permettent (indice de charge suffisant)</t>
        </r>
      </text>
    </comment>
    <comment ref="C89" authorId="1" shapeId="0">
      <text>
        <r>
          <rPr>
            <sz val="10"/>
            <rFont val="Arial"/>
            <family val="2"/>
          </rPr>
          <t>Doit être supérieur à 20 % de la MMTA
Pour les N1 soumis au 1230/2012 (réceptionnés entre le 01/07/2015 et le 06/07/2022), le critère est de 30 %</t>
        </r>
      </text>
    </comment>
    <comment ref="D98" authorId="0" shapeId="0">
      <text>
        <r>
          <rPr>
            <sz val="10"/>
            <rFont val="Arial"/>
            <family val="2"/>
          </rPr>
          <t>La masse maximale techniquement admissible sur l’essieu arrière peut être dépassée de 15 % maximum quand le véhicule tracte un remorque à moins de 100 km/h, à condition que les pneumatiques de classe C1 le permettent (indice de charge suffisant)</t>
        </r>
      </text>
    </comment>
    <comment ref="C99" authorId="1" shapeId="0">
      <text>
        <r>
          <rPr>
            <sz val="10"/>
            <rFont val="Arial"/>
            <family val="2"/>
          </rPr>
          <t>Doit être supérieur à 20 % de la MMTA</t>
        </r>
      </text>
    </comment>
  </commentList>
</comments>
</file>

<file path=xl/comments4.xml><?xml version="1.0" encoding="utf-8"?>
<comments xmlns="http://schemas.openxmlformats.org/spreadsheetml/2006/main">
  <authors>
    <author>PE</author>
  </authors>
  <commentList>
    <comment ref="B19" authorId="0" shapeId="0">
      <text>
        <r>
          <rPr>
            <sz val="10"/>
            <rFont val="Arial"/>
            <family val="2"/>
          </rPr>
          <t>Dans tous les cas remplir Pesée avant et Pesée arrière
Si les réservoirs de carburant et d’additif n’étaient pas pleins à au moins 90 % lors de la pesée, remplir les cases suivantes</t>
        </r>
      </text>
    </comment>
    <comment ref="B20" authorId="0" shapeId="0">
      <text>
        <r>
          <rPr>
            <sz val="10"/>
            <rFont val="Arial"/>
            <family val="2"/>
          </rPr>
          <t>Dans tous les cas remplir Pesée avant et Pesée arrière
Si les réservoirs de carburant et d’additif n’étaient pas pleins à au moins 90 % lors de la pesée, remplir les cases suivantes</t>
        </r>
      </text>
    </comment>
    <comment ref="B21" authorId="0" shapeId="0">
      <text>
        <r>
          <rPr>
            <sz val="10"/>
            <rFont val="Arial"/>
            <family val="2"/>
          </rPr>
          <t>Dans tous les cas remplir Pesée avant et Pesée arrière
Si les réservoirs de carburant et d’additif n’étaient pas pleins à au moins 90 % lors de la pesée, remplir les cases suivantes</t>
        </r>
      </text>
    </comment>
    <comment ref="D24" authorId="0" shapeId="0">
      <text>
        <r>
          <rPr>
            <sz val="10"/>
            <rFont val="Arial"/>
            <family val="2"/>
          </rPr>
          <t>Diesel : 0,84
Essence : 0,702</t>
        </r>
      </text>
    </comment>
    <comment ref="D25" authorId="0" shapeId="0">
      <text>
        <r>
          <rPr>
            <sz val="10"/>
            <rFont val="Arial"/>
            <family val="2"/>
          </rPr>
          <t>Diesel : 0,84
Essence : 0,702</t>
        </r>
      </text>
    </comment>
    <comment ref="D26" authorId="0" shapeId="0">
      <text>
        <r>
          <rPr>
            <sz val="10"/>
            <rFont val="Arial"/>
            <family val="2"/>
          </rPr>
          <t>Masse volumique du GPL : 0,51
Masse volumique du GNV : 0,155
Masse volumique du GNL : 0,35</t>
        </r>
      </text>
    </comment>
    <comment ref="C45" authorId="0" shapeId="0">
      <text>
        <r>
          <rPr>
            <sz val="10"/>
            <rFont val="Arial"/>
            <family val="2"/>
          </rPr>
          <t>Valeur négative si rangée en avant de l’essieu avant.</t>
        </r>
      </text>
    </comment>
    <comment ref="C65" authorId="0" shapeId="0">
      <text>
        <r>
          <rPr>
            <sz val="10"/>
            <rFont val="Arial"/>
            <family val="2"/>
          </rPr>
          <t>Valeur négative si coffre en avant de l’essieu avant</t>
        </r>
      </text>
    </comment>
    <comment ref="B97" authorId="0" shapeId="0">
      <text>
        <r>
          <rPr>
            <sz val="10"/>
            <rFont val="Arial"/>
            <family val="2"/>
          </rPr>
          <t>Valeurs à justifier</t>
        </r>
      </text>
    </comment>
  </commentList>
</comments>
</file>

<file path=xl/comments5.xml><?xml version="1.0" encoding="utf-8"?>
<comments xmlns="http://schemas.openxmlformats.org/spreadsheetml/2006/main">
  <authors>
    <author>PE</author>
  </authors>
  <commentList>
    <comment ref="B19" authorId="0" shapeId="0">
      <text>
        <r>
          <rPr>
            <sz val="10"/>
            <rFont val="Arial"/>
            <family val="2"/>
          </rPr>
          <t>Dans tous les cas remplir Pesée avant et Pesée arrière
Si les réservoirs de carburant et d’additif n’étaient pas pleins à au moins 90 % lors de la pesée, remplir les cases suivantes</t>
        </r>
      </text>
    </comment>
    <comment ref="B20" authorId="0" shapeId="0">
      <text>
        <r>
          <rPr>
            <sz val="10"/>
            <rFont val="Arial"/>
            <family val="2"/>
          </rPr>
          <t>Dans tous les cas remplir Pesée avant et Pesée arrière
Si les réservoirs de carburant et d’additif n’étaient pas pleins à au moins 90 % lors de la pesée, remplir les cases suivantes</t>
        </r>
      </text>
    </comment>
    <comment ref="B21" authorId="0" shapeId="0">
      <text>
        <r>
          <rPr>
            <sz val="10"/>
            <rFont val="Arial"/>
            <family val="2"/>
          </rPr>
          <t>Dans tous les cas remplir Pesée avant et Pesée arrière
Si les réservoirs de carburant et d’additif n’étaient pas pleins à au moins 90 % lors de la pesée, remplir les cases suivantes</t>
        </r>
      </text>
    </comment>
    <comment ref="D24" authorId="0" shapeId="0">
      <text>
        <r>
          <rPr>
            <sz val="10"/>
            <rFont val="Arial"/>
            <family val="2"/>
          </rPr>
          <t>Diesel : 0,84
Essence : 0,702</t>
        </r>
      </text>
    </comment>
    <comment ref="D25" authorId="0" shapeId="0">
      <text>
        <r>
          <rPr>
            <sz val="10"/>
            <rFont val="Arial"/>
            <family val="2"/>
          </rPr>
          <t>Diesel : 0,84
Essence : 0,702</t>
        </r>
      </text>
    </comment>
    <comment ref="D26" authorId="0" shapeId="0">
      <text>
        <r>
          <rPr>
            <sz val="10"/>
            <rFont val="Arial"/>
            <family val="2"/>
          </rPr>
          <t>Masse volumique du GPL : 0,51
Masse volumique du GNV : 0,155
Masse volumique du GNL : 0,35</t>
        </r>
      </text>
    </comment>
    <comment ref="C45" authorId="0" shapeId="0">
      <text>
        <r>
          <rPr>
            <sz val="10"/>
            <rFont val="Arial"/>
            <family val="2"/>
          </rPr>
          <t>Valeur négative si rangée en avant de l’essieu avant.</t>
        </r>
      </text>
    </comment>
    <comment ref="B55" authorId="0" shapeId="0">
      <text>
        <r>
          <rPr>
            <sz val="10"/>
            <rFont val="Arial"/>
            <family val="2"/>
          </rPr>
          <t>Longueur à mesurer sur le camion entre le bras et le rouleau arrière</t>
        </r>
      </text>
    </comment>
    <comment ref="B61" authorId="0" shapeId="0">
      <text>
        <r>
          <rPr>
            <sz val="10"/>
            <rFont val="Arial"/>
            <family val="2"/>
          </rPr>
          <t>Valeurs à justifier</t>
        </r>
      </text>
    </comment>
    <comment ref="F73" authorId="0" shapeId="0">
      <text>
        <r>
          <rPr>
            <sz val="10"/>
            <rFont val="Arial"/>
            <family val="2"/>
          </rPr>
          <t>Porte-à-faux de la face arrière de la BAE + retrait maximal selon son homologation</t>
        </r>
      </text>
    </comment>
  </commentList>
</comments>
</file>

<file path=xl/sharedStrings.xml><?xml version="1.0" encoding="utf-8"?>
<sst xmlns="http://schemas.openxmlformats.org/spreadsheetml/2006/main" count="606" uniqueCount="213">
  <si>
    <t>Cliquer sur votre cas de calcul (maintenir la touche Ctrl)</t>
  </si>
  <si>
    <t>VÉHICULE DE CATÉGORIE O
CALCUL DE RÉPARTITION DES CHARGES</t>
  </si>
  <si>
    <t>Ne remplir que les cases grisées – Ne saisir aucune unité (m, kg, L, %), seulement des chiffres</t>
  </si>
  <si>
    <t>Demandeur</t>
  </si>
  <si>
    <t>Véhicule :   marque</t>
  </si>
  <si>
    <t xml:space="preserve">                  type</t>
  </si>
  <si>
    <t xml:space="preserve">                  VIN</t>
  </si>
  <si>
    <t xml:space="preserve">                  Immatriculation</t>
  </si>
  <si>
    <t xml:space="preserve">                  Date de mise en circulation (jj/mm/aaaa)</t>
  </si>
  <si>
    <t>Date</t>
  </si>
  <si>
    <t>Signature</t>
  </si>
  <si>
    <t>Type de remorque</t>
  </si>
  <si>
    <t xml:space="preserve"> </t>
  </si>
  <si>
    <t xml:space="preserve">Poids total autorisé en charge </t>
  </si>
  <si>
    <t>PTAC</t>
  </si>
  <si>
    <t>Longueur</t>
  </si>
  <si>
    <t>Nombre de couchettes</t>
  </si>
  <si>
    <t>N</t>
  </si>
  <si>
    <t>Largeur</t>
  </si>
  <si>
    <t>L</t>
  </si>
  <si>
    <t>Surface</t>
  </si>
  <si>
    <t>Point d’attelage ou essieu pour un rond d’avant-train</t>
  </si>
  <si>
    <t>Essieu(x) arrière(s)</t>
  </si>
  <si>
    <t>Total</t>
  </si>
  <si>
    <t>MASSES MAXIMALES TECHNIQUEMENT ADMISSIBLES</t>
  </si>
  <si>
    <t>DÉTERMINATION DE L’EMPATTEMENT THÉORIQUE</t>
  </si>
  <si>
    <t>MMTA essieux</t>
  </si>
  <si>
    <t>Théorie</t>
  </si>
  <si>
    <t>Distance</t>
  </si>
  <si>
    <t>Avant</t>
  </si>
  <si>
    <t>Arrière</t>
  </si>
  <si>
    <t>Empattement théorique =</t>
  </si>
  <si>
    <t>ZONE DE CARGAISON (CHARGEMENT UNIFORME)</t>
  </si>
  <si>
    <t>Longueur de la zone de cargaison</t>
  </si>
  <si>
    <t>Porte-à-faux arrière utile à l’axe du dernier essieu</t>
  </si>
  <si>
    <t>Porte-à-faux arrière utile à l’axe de l’essieu théorique</t>
  </si>
  <si>
    <t>Distance du centre de gravité du chargement à l'essieu arrière théorique</t>
  </si>
  <si>
    <t>Élément considéré</t>
  </si>
  <si>
    <r>
      <rPr>
        <sz val="10"/>
        <rFont val="Arial"/>
        <family val="2"/>
      </rPr>
      <t xml:space="preserve">Distance par rapport à la tête ou l’essieu </t>
    </r>
    <r>
      <rPr>
        <u/>
        <sz val="10"/>
        <rFont val="Arial"/>
        <family val="2"/>
      </rPr>
      <t>avant</t>
    </r>
    <r>
      <rPr>
        <sz val="10"/>
        <rFont val="Arial"/>
        <family val="2"/>
      </rPr>
      <t xml:space="preserve"> (m)</t>
    </r>
  </si>
  <si>
    <t>masse de l’élément (kg)</t>
  </si>
  <si>
    <t>Chargement uniforme dans la zone de cargaison</t>
  </si>
  <si>
    <t>Coffre n°1</t>
  </si>
  <si>
    <t>Coffre n°2</t>
  </si>
  <si>
    <t>Coffre n°3</t>
  </si>
  <si>
    <t>Coffre n°4</t>
  </si>
  <si>
    <t>Coffre n°5</t>
  </si>
  <si>
    <t>Coffre n°6</t>
  </si>
  <si>
    <t>Coffre n°7</t>
  </si>
  <si>
    <t>Coffre n°8</t>
  </si>
  <si>
    <t>Coffre n°9</t>
  </si>
  <si>
    <t>Coffre n°10</t>
  </si>
  <si>
    <t>Coffre n°11</t>
  </si>
  <si>
    <t>Coffre n°12</t>
  </si>
  <si>
    <t>Coffre n°13</t>
  </si>
  <si>
    <t>Coffre n°14</t>
  </si>
  <si>
    <t>Coffre n°15</t>
  </si>
  <si>
    <t>Coffre n°16</t>
  </si>
  <si>
    <t>Coffre n°17</t>
  </si>
  <si>
    <t>Coffre n°18</t>
  </si>
  <si>
    <t>Coffre n°19</t>
  </si>
  <si>
    <t>Coffre n°20</t>
  </si>
  <si>
    <t>Coffre n°21</t>
  </si>
  <si>
    <t>Coffre n°22</t>
  </si>
  <si>
    <t>Coffre n°23</t>
  </si>
  <si>
    <t>Coffre n°24</t>
  </si>
  <si>
    <t>Coffre n°25</t>
  </si>
  <si>
    <t>Coffre n°26</t>
  </si>
  <si>
    <t>Coffre n°27</t>
  </si>
  <si>
    <t>Valeur</t>
  </si>
  <si>
    <t>Critère</t>
  </si>
  <si>
    <t>Charge utile :</t>
  </si>
  <si>
    <t>Point d’attelage ou essieu 0 pour un rond d’avant-train</t>
  </si>
  <si>
    <t>Masse à vide en ordre de marche</t>
  </si>
  <si>
    <t>Chargement</t>
  </si>
  <si>
    <t>TOTAL</t>
  </si>
  <si>
    <t>Maximum</t>
  </si>
  <si>
    <t>Barycentre 2-3 par rapport à 2</t>
  </si>
  <si>
    <t>Barycentre 2-3-4 par rapport à 2</t>
  </si>
  <si>
    <t>Empattement théorique</t>
  </si>
  <si>
    <t>VÉHICULE DE CATÉGORIE M1
CALCUL DE RÉPARTITION DES CHARGES</t>
  </si>
  <si>
    <t>Masse maximale techniquement autorisée</t>
  </si>
  <si>
    <t>MMTA (COC 16.1)</t>
  </si>
  <si>
    <t>Nombre de passagers y compris conducteur</t>
  </si>
  <si>
    <t>Pesée avant</t>
  </si>
  <si>
    <t>Pesée arrière</t>
  </si>
  <si>
    <t>Volume</t>
  </si>
  <si>
    <t>Densité</t>
  </si>
  <si>
    <t>Distance à l’axe de l’essieu avant</t>
  </si>
  <si>
    <t>Taux de remplissage lors de la pesée</t>
  </si>
  <si>
    <t>Carburant</t>
  </si>
  <si>
    <t>GPL / GNV</t>
  </si>
  <si>
    <t>Additif</t>
  </si>
  <si>
    <t>AV</t>
  </si>
  <si>
    <t>AR</t>
  </si>
  <si>
    <t>Masse carburant manquant</t>
  </si>
  <si>
    <t>Masse AdBlue manquant</t>
  </si>
  <si>
    <t>MMTA essieux (COC 16.2)</t>
  </si>
  <si>
    <t>Distance (COC 4.1)</t>
  </si>
  <si>
    <t>Essieu 1</t>
  </si>
  <si>
    <t>Essieu 2</t>
  </si>
  <si>
    <t>1-2 : Essieu 1 à essieu 2</t>
  </si>
  <si>
    <t>Essieu 3</t>
  </si>
  <si>
    <t>2-3 : Essieu 2 à essieu 3</t>
  </si>
  <si>
    <t>Essieu 5</t>
  </si>
  <si>
    <t>4-5 : Essieu 4 à essieu 5</t>
  </si>
  <si>
    <t>RÉPARTITION DE LA MASSE DES OCCUPANTS</t>
  </si>
  <si>
    <t>Occupants</t>
  </si>
  <si>
    <r>
      <rPr>
        <sz val="10"/>
        <rFont val="Arial"/>
        <family val="2"/>
      </rPr>
      <t xml:space="preserve">Distance par rapport à l’essieu </t>
    </r>
    <r>
      <rPr>
        <u/>
        <sz val="10"/>
        <rFont val="Arial"/>
        <family val="2"/>
      </rPr>
      <t>avant</t>
    </r>
    <r>
      <rPr>
        <sz val="10"/>
        <rFont val="Arial"/>
        <family val="2"/>
      </rPr>
      <t xml:space="preserve"> (m)</t>
    </r>
  </si>
  <si>
    <t>Nombre d’occupants</t>
  </si>
  <si>
    <t>rangée de sièges n°1</t>
  </si>
  <si>
    <t>rangée de sièges n°2</t>
  </si>
  <si>
    <t>rangée de sièges n°3</t>
  </si>
  <si>
    <t>rangée de sièges n°4</t>
  </si>
  <si>
    <t>rangée de sièges n°5</t>
  </si>
  <si>
    <t>Emplacement fauteuil roulant n°1</t>
  </si>
  <si>
    <t>Emplacement fauteuil roulant n°2</t>
  </si>
  <si>
    <t>Emplacement fauteuil roulant n°3</t>
  </si>
  <si>
    <t>Emplacement fauteuil roulant n°4</t>
  </si>
  <si>
    <t>Emplacement fauteuil roulant n°5</t>
  </si>
  <si>
    <t>CAPACITÉ DE CHARGEMENT</t>
  </si>
  <si>
    <t>Charge maximale autorisée au point d’attelage</t>
  </si>
  <si>
    <t>S (COC 19)</t>
  </si>
  <si>
    <t>Distance du point d’attelage à l’axe du dernier essieu</t>
  </si>
  <si>
    <t>Distance du point d’attelage à l’axe de l’essieu arrière théorique</t>
  </si>
  <si>
    <t>Distance du point d’attelage à l’axe de l’essieu avant théorique</t>
  </si>
  <si>
    <t>Charge utile marchandises</t>
  </si>
  <si>
    <t xml:space="preserve"> VÉHICULE CHARGÉ JUSQU’À SON PTAC COMPRENANT LA MASSE SUR LE POINT D’ATTELAGE</t>
  </si>
  <si>
    <t>VÉHICULE CHARGÉ JUSQU’À SON PTAC PLUS LA MASSE SUR LE POINT D’ATTELAGE</t>
  </si>
  <si>
    <t>RECEVABILITÉ EN AUTOCARAVANE SELON 2018/858 Annexe I partie A §2</t>
  </si>
  <si>
    <t>VÉRIFICATIONS : VÉHICULE CHARGÉ JUSQU’À SON PTAC SANS MASSE SUR LE POINT D’ATTELAGE</t>
  </si>
  <si>
    <t>Conducteur et passagers</t>
  </si>
  <si>
    <t>Attelage</t>
  </si>
  <si>
    <t>Répartition de charge sur l’avant</t>
  </si>
  <si>
    <t>VÉRIFICATIONS : VÉHICULE CHARGÉ JUSQU’À SON PTAC COMPRENANT LA MASSE SUR LE POINT D’ATTELAGE</t>
  </si>
  <si>
    <t>VÉRIFICATIONS : VÉHICULE CHARGÉ JUSQU’À SON PTAC PLUS LA MASSE SUR LE POINT D’ATTELAGE</t>
  </si>
  <si>
    <t>Masse au point d’attelage minimale</t>
  </si>
  <si>
    <t>Masse tractable maximale</t>
  </si>
  <si>
    <t>Barycentre 3-4 par rapport à 3</t>
  </si>
  <si>
    <t>Barycentre 3-4-5 par rapport à 3</t>
  </si>
  <si>
    <t>Barycentre 1-2 par rapport à 1</t>
  </si>
  <si>
    <t>Indice mini</t>
  </si>
  <si>
    <t>Indice suffisant ?</t>
  </si>
  <si>
    <t>Indice de charge</t>
  </si>
  <si>
    <t>Masse maximale</t>
  </si>
  <si>
    <t>Essieu simple</t>
  </si>
  <si>
    <t>VÉHICULE DE CATÉGORIE N1
CALCUL DE RÉPARTITION DES CHARGES</t>
  </si>
  <si>
    <t>Code carrosserie</t>
  </si>
  <si>
    <t>COC 38</t>
  </si>
  <si>
    <t>Distance du point d’attelage à l'essieu avant théorique</t>
  </si>
  <si>
    <t>Distance du centre de gravité du chargement à l'essieu avant théorique</t>
  </si>
  <si>
    <t>RECEVABILITÉ EN CATÉGORIE N SELON 2018/858 Annexe I partie A §3</t>
  </si>
  <si>
    <t>Nombre de places :</t>
  </si>
  <si>
    <t>Masse de l'équipement ne servant pas à contenir, manipuler ou arrimer les marchandises prise en compte dans la pesée</t>
  </si>
  <si>
    <t>VÉHICULE DE CATÉGORIE N2/N3
CALCUL DE RÉPARTITION DES CHARGES</t>
  </si>
  <si>
    <r>
      <rPr>
        <sz val="10"/>
        <rFont val="Arial"/>
        <family val="2"/>
      </rPr>
      <t xml:space="preserve">Distance à l’axe de l’essieu </t>
    </r>
    <r>
      <rPr>
        <u/>
        <sz val="10"/>
        <rFont val="Arial"/>
        <family val="2"/>
      </rPr>
      <t>1</t>
    </r>
  </si>
  <si>
    <t>Distance à l’axe de l’essieu avant théorique</t>
  </si>
  <si>
    <t>Carburant 1</t>
  </si>
  <si>
    <t>Carburant 2</t>
  </si>
  <si>
    <r>
      <rPr>
        <sz val="10"/>
        <rFont val="Arial"/>
        <family val="2"/>
      </rPr>
      <t xml:space="preserve">Distance par rapport à l’essieu </t>
    </r>
    <r>
      <rPr>
        <u/>
        <sz val="10"/>
        <rFont val="Arial"/>
        <family val="2"/>
      </rPr>
      <t>1</t>
    </r>
    <r>
      <rPr>
        <sz val="10"/>
        <rFont val="Arial"/>
        <family val="2"/>
      </rPr>
      <t xml:space="preserve"> (m)</t>
    </r>
  </si>
  <si>
    <t>Distance par rapport à l’essieu avant théorique</t>
  </si>
  <si>
    <t>Distance par rapport à l’axe de l’essieu avant théorique</t>
  </si>
  <si>
    <t>Chargement dans la zone de cargaison</t>
  </si>
  <si>
    <t>Charge maximale au point d’attelage pour respecter le maxi arrière</t>
  </si>
  <si>
    <t>VÉHICULE DE CATÉGORIE N
CALCUL DE RÉPARTITION DES CHARGES POUR UNE BENNE AMOVIBLE</t>
  </si>
  <si>
    <t>Longueur utile de chargement de la benne sur le véhicule</t>
  </si>
  <si>
    <t>Chargement maximal</t>
  </si>
  <si>
    <t>Chargement minimal</t>
  </si>
  <si>
    <t>POSITIONS EXTRÊMES DU CENTRE DE GRAVITÉ DE LA BENNE AMOVIBLE</t>
  </si>
  <si>
    <t>Porte-à-faux arrière maximal à l’axe du dernier essieu compte-tenu des caractéristiques du dispositif anti-encastrement :</t>
  </si>
  <si>
    <t>par rapport à l’essieu arrière théorique</t>
  </si>
  <si>
    <t>par rapport au dernier essieu</t>
  </si>
  <si>
    <t>Longueur maximale de la benne</t>
  </si>
  <si>
    <t>Ymax</t>
  </si>
  <si>
    <t>Ymin</t>
  </si>
  <si>
    <t>Avec une remorque attelée</t>
  </si>
  <si>
    <t>Sans remorque attelée</t>
  </si>
  <si>
    <t>Longueur maximale de la benne selon la BAE</t>
  </si>
  <si>
    <t>Centre de gravité d’une telle benne par rapport au dernier essieu</t>
  </si>
  <si>
    <t>RÉPARTITION DE LA CHARGE UTILE SELON 2021/535</t>
  </si>
  <si>
    <t>RECEVABILITÉ EN CARAVANE SELON 2021/535 Annexe XIII partie 2 section E §2.3.4</t>
  </si>
  <si>
    <t>Masse GPL/GNV manquant</t>
  </si>
  <si>
    <t>Récipient de gaz ou autre réservoir de combustible</t>
  </si>
  <si>
    <t>Cet outil est destiné à vérifier les calculs de répartion des charges et vérifications règlementaires par catégorie de véhicule</t>
  </si>
  <si>
    <t>Catégorie O : Remorques de tous PTAC (dont caravanes)</t>
  </si>
  <si>
    <t>Catégorie M1 : Véhicules de transport de personnes de 9 places maximum (dont camping-car)</t>
  </si>
  <si>
    <t>Catégorie N1 : Véhicules de transport de marchandises de 3,5 t de PTAC maximum</t>
  </si>
  <si>
    <t>Catégories N2 et N3  : Véhicules de transport de marchandises de PTAC supérieur à 3,5 t</t>
  </si>
  <si>
    <t>Catégorie N : Véhicules à benne amovible</t>
  </si>
  <si>
    <t>Cette version est verrouillée dans sa stucture et ses calculs. Les données sont à saisir dans les cellules grises,</t>
  </si>
  <si>
    <t>RÉPARTITION DE LA MASSE SELON REGLEMENT UE n° 2021/535 - Annexe XIII</t>
  </si>
  <si>
    <t xml:space="preserve">                     type</t>
  </si>
  <si>
    <t xml:space="preserve">                     VIN</t>
  </si>
  <si>
    <t xml:space="preserve">                     Immatriculation</t>
  </si>
  <si>
    <t xml:space="preserve">                     Date de mise en circulation (jj/mm/aaaa)</t>
  </si>
  <si>
    <t>REM - SREM - RESP - SRESP</t>
  </si>
  <si>
    <t>VP - VASP</t>
  </si>
  <si>
    <t>CTTE - VASP</t>
  </si>
  <si>
    <t>CAM - VASP</t>
  </si>
  <si>
    <t>CAM - CTTE</t>
  </si>
  <si>
    <t>MASSE EN ORDRE DE MARCHE</t>
  </si>
  <si>
    <t>RÉPARTITION DE LA MASSE DE LA CHARGE UTILE SELON 2021/535</t>
  </si>
  <si>
    <t>Réservoir d'eau potable (1)</t>
  </si>
  <si>
    <t>Réservoir d'eau potable (2)</t>
  </si>
  <si>
    <t>DÉTERMINATION DE LA MASSE EN ORDRE DE MARCHE</t>
  </si>
  <si>
    <t>Masse en ordre de marche</t>
  </si>
  <si>
    <t>VÉRIFICATION DU VÉHICULE CHARGÉ JUSQU’À SON PTAC SANS MASSE SUR LE POINT D’ATTELAGE</t>
  </si>
  <si>
    <t>VÉRIFICATION DU VÉHICULE CHARGÉ JUSQU’À SON PTAC COMPRENANT LA MASSE SUR LE POINT D’ATTELAGE</t>
  </si>
  <si>
    <t>VÉRIFICATION DU VÉHICULE CHARGÉ JUSQU’À SON PTAC PLUS LA MASSE SUR LE POINT D’ATTELAGE</t>
  </si>
  <si>
    <t>PRESCRIPTIONS SUPPLEMENTAIRES POUR VEHICULE TRACTANT SELON 2021/535 Annexe XIII partie B §2.8.2</t>
  </si>
  <si>
    <t>Dépassement MMTA essieu arrière dans la limite de 15%</t>
  </si>
  <si>
    <t>Indice de charge minimal des pneumatiques arrières</t>
  </si>
  <si>
    <t>Le véhicule tracte avec une limitation de vitesse à 100 km/h, et une pression des pneumatiques arrière
supérieure d’au moins 0,2 bar à la pression recommandée pour une utilisation normale.</t>
  </si>
  <si>
    <t>GPL / GNV / GNL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</si>
</sst>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164" formatCode="#,##0.00\ [$€-40C];[Red]\-#,##0.00\ [$€-40C]"/>
    <numFmt numFmtId="165" formatCode="dd/mm/yy"/>
    <numFmt numFmtId="166" formatCode="#,###&quot; kg&quot;"/>
    <numFmt numFmtId="167" formatCode="0.###&quot; m&quot;"/>
    <numFmt numFmtId="168" formatCode="#.###&quot; m&quot;"/>
    <numFmt numFmtId="169" formatCode="0.##&quot; m²&quot;"/>
    <numFmt numFmtId="170" formatCode="#&quot; kg&quot;"/>
    <numFmt numFmtId="171" formatCode="#,##0&quot; kg&quot;"/>
    <numFmt numFmtId="172" formatCode="0.##&quot; m&quot;"/>
    <numFmt numFmtId="173" formatCode="&quot;VRAI&quot;;&quot;VRAI&quot;;&quot;FAUX&quot;"/>
    <numFmt numFmtId="174" formatCode="#,###&quot; L&quot;"/>
    <numFmt numFmtId="175" formatCode="0.000&quot; kg/L&quot;"/>
    <numFmt numFmtId="176" formatCode="0&quot; kg&quot;"/>
    <numFmt numFmtId="177" formatCode="0.00&quot; m&quot;"/>
    <numFmt numFmtId="178" formatCode="0.0%"/>
  </numFmts>
  <fonts count="18" x14ac:knownFonts="1">
    <font>
      <sz val="10"/>
      <name val="Arial"/>
      <family val="2"/>
    </font>
    <font>
      <b/>
      <i/>
      <u/>
      <sz val="10"/>
      <name val="Arial"/>
      <family val="2"/>
    </font>
    <font>
      <b/>
      <i/>
      <sz val="16"/>
      <name val="Arial"/>
      <family val="2"/>
    </font>
    <font>
      <sz val="10"/>
      <color rgb="FFFFFFFF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b/>
      <sz val="10"/>
      <color rgb="FFCE181E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sz val="14"/>
      <name val="Arial"/>
      <family val="2"/>
    </font>
    <font>
      <u/>
      <sz val="14"/>
      <color theme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color rgb="FFFF0000"/>
      <name val="Arial"/>
      <family val="2"/>
    </font>
    <font>
      <sz val="9"/>
      <color indexed="81"/>
      <name val="Tahoma"/>
      <charset val="1"/>
    </font>
    <font>
      <sz val="10"/>
      <color indexed="8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99FF99"/>
        <bgColor rgb="FFCCFFCC"/>
      </patternFill>
    </fill>
    <fill>
      <patternFill patternType="solid">
        <fgColor rgb="FFFF0000"/>
        <bgColor rgb="FFCC0000"/>
      </patternFill>
    </fill>
    <fill>
      <patternFill patternType="solid">
        <fgColor rgb="FFFFFFFF"/>
        <bgColor rgb="FFFFFFCC"/>
      </patternFill>
    </fill>
    <fill>
      <patternFill patternType="solid">
        <fgColor rgb="FFCCCCCC"/>
        <bgColor rgb="FFDDDDDD"/>
      </patternFill>
    </fill>
    <fill>
      <patternFill patternType="solid">
        <fgColor rgb="FFDDDDDD"/>
        <bgColor rgb="FFCCCCCC"/>
      </patternFill>
    </fill>
    <fill>
      <patternFill patternType="solid">
        <fgColor rgb="FF66FF66"/>
        <bgColor rgb="FF99FF99"/>
      </patternFill>
    </fill>
    <fill>
      <patternFill patternType="solid">
        <fgColor rgb="FFFFF200"/>
        <bgColor rgb="FFFFFF00"/>
      </patternFill>
    </fill>
  </fills>
  <borders count="14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 style="hair">
        <color auto="1"/>
      </bottom>
      <diagonal/>
    </border>
    <border diagonalUp="1" diagonalDown="1">
      <left/>
      <right/>
      <top/>
      <bottom/>
      <diagonal style="hair">
        <color auto="1"/>
      </diagonal>
    </border>
    <border>
      <left/>
      <right/>
      <top/>
      <bottom style="hair">
        <color auto="1"/>
      </bottom>
      <diagonal/>
    </border>
  </borders>
  <cellStyleXfs count="9">
    <xf numFmtId="0" fontId="0" fillId="0" borderId="0"/>
    <xf numFmtId="0" fontId="1" fillId="0" borderId="0" applyBorder="0" applyAlignment="0" applyProtection="0"/>
    <xf numFmtId="164" fontId="1" fillId="0" borderId="0" applyBorder="0" applyAlignment="0" applyProtection="0"/>
    <xf numFmtId="0" fontId="2" fillId="0" borderId="0" applyBorder="0" applyProtection="0">
      <alignment horizontal="center"/>
    </xf>
    <xf numFmtId="0" fontId="2" fillId="0" borderId="0" applyBorder="0" applyProtection="0">
      <alignment horizontal="center" textRotation="90"/>
    </xf>
    <xf numFmtId="0" fontId="9" fillId="2" borderId="0" applyBorder="0" applyAlignment="0" applyProtection="0"/>
    <xf numFmtId="0" fontId="9" fillId="3" borderId="0" applyBorder="0" applyAlignment="0" applyProtection="0"/>
    <xf numFmtId="0" fontId="3" fillId="4" borderId="0">
      <alignment horizontal="center" vertical="center" wrapText="1"/>
    </xf>
    <xf numFmtId="0" fontId="10" fillId="0" borderId="0" applyNumberFormat="0" applyFill="0" applyBorder="0" applyAlignment="0" applyProtection="0"/>
  </cellStyleXfs>
  <cellXfs count="175">
    <xf numFmtId="0" fontId="0" fillId="0" borderId="0" xfId="0"/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/>
    <xf numFmtId="0" fontId="0" fillId="0" borderId="0" xfId="0" applyProtection="1"/>
    <xf numFmtId="0" fontId="4" fillId="0" borderId="0" xfId="0" applyFont="1" applyAlignment="1" applyProtection="1">
      <alignment horizontal="center" vertical="center"/>
    </xf>
    <xf numFmtId="0" fontId="0" fillId="5" borderId="1" xfId="0" applyFill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</xf>
    <xf numFmtId="0" fontId="0" fillId="0" borderId="1" xfId="0" applyFont="1" applyBorder="1" applyProtection="1"/>
    <xf numFmtId="0" fontId="0" fillId="5" borderId="1" xfId="0" applyFont="1" applyFill="1" applyBorder="1" applyAlignment="1" applyProtection="1">
      <alignment horizontal="center"/>
      <protection locked="0"/>
    </xf>
    <xf numFmtId="166" fontId="0" fillId="0" borderId="1" xfId="0" applyNumberFormat="1" applyBorder="1" applyAlignment="1" applyProtection="1">
      <alignment horizontal="center"/>
    </xf>
    <xf numFmtId="0" fontId="0" fillId="0" borderId="1" xfId="0" applyFont="1" applyBorder="1" applyAlignment="1" applyProtection="1">
      <alignment horizontal="center"/>
    </xf>
    <xf numFmtId="166" fontId="0" fillId="5" borderId="1" xfId="0" applyNumberFormat="1" applyFill="1" applyBorder="1" applyAlignment="1" applyProtection="1">
      <alignment horizontal="center"/>
      <protection locked="0"/>
    </xf>
    <xf numFmtId="167" fontId="0" fillId="5" borderId="3" xfId="0" applyNumberFormat="1" applyFill="1" applyBorder="1" applyAlignment="1" applyProtection="1">
      <alignment horizontal="center"/>
      <protection locked="0"/>
    </xf>
    <xf numFmtId="0" fontId="0" fillId="0" borderId="1" xfId="0" applyFont="1" applyBorder="1" applyAlignment="1" applyProtection="1">
      <alignment wrapText="1"/>
    </xf>
    <xf numFmtId="0" fontId="0" fillId="5" borderId="1" xfId="0" applyFill="1" applyBorder="1" applyAlignment="1" applyProtection="1">
      <alignment horizontal="center"/>
      <protection locked="0"/>
    </xf>
    <xf numFmtId="168" fontId="0" fillId="5" borderId="1" xfId="0" applyNumberFormat="1" applyFill="1" applyBorder="1" applyAlignment="1" applyProtection="1">
      <alignment horizontal="center"/>
      <protection locked="0"/>
    </xf>
    <xf numFmtId="169" fontId="0" fillId="0" borderId="3" xfId="0" applyNumberFormat="1" applyBorder="1" applyAlignment="1" applyProtection="1">
      <alignment horizontal="center"/>
    </xf>
    <xf numFmtId="0" fontId="0" fillId="0" borderId="0" xfId="0" applyBorder="1" applyProtection="1"/>
    <xf numFmtId="0" fontId="0" fillId="0" borderId="0" xfId="0" applyBorder="1" applyAlignment="1" applyProtection="1">
      <alignment horizontal="center"/>
    </xf>
    <xf numFmtId="170" fontId="0" fillId="0" borderId="0" xfId="0" applyNumberFormat="1" applyBorder="1" applyAlignment="1" applyProtection="1">
      <alignment horizontal="center"/>
    </xf>
    <xf numFmtId="0" fontId="6" fillId="0" borderId="1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0" fillId="0" borderId="4" xfId="0" applyFont="1" applyBorder="1" applyAlignment="1" applyProtection="1">
      <alignment horizontal="center" vertical="center"/>
    </xf>
    <xf numFmtId="0" fontId="0" fillId="0" borderId="5" xfId="0" applyFont="1" applyBorder="1" applyAlignment="1" applyProtection="1">
      <alignment horizontal="center"/>
    </xf>
    <xf numFmtId="0" fontId="6" fillId="0" borderId="1" xfId="0" applyFont="1" applyBorder="1" applyProtection="1"/>
    <xf numFmtId="171" fontId="6" fillId="6" borderId="1" xfId="0" applyNumberFormat="1" applyFont="1" applyFill="1" applyBorder="1" applyAlignment="1" applyProtection="1">
      <alignment horizontal="center"/>
      <protection locked="0"/>
    </xf>
    <xf numFmtId="171" fontId="6" fillId="0" borderId="1" xfId="0" applyNumberFormat="1" applyFont="1" applyBorder="1" applyAlignment="1" applyProtection="1">
      <alignment horizontal="center"/>
    </xf>
    <xf numFmtId="0" fontId="0" fillId="0" borderId="1" xfId="0" applyFont="1" applyBorder="1" applyAlignment="1" applyProtection="1">
      <alignment horizontal="center" vertical="center"/>
    </xf>
    <xf numFmtId="0" fontId="0" fillId="0" borderId="1" xfId="0" applyBorder="1" applyAlignment="1" applyProtection="1">
      <alignment horizontal="left" vertical="center"/>
    </xf>
    <xf numFmtId="166" fontId="0" fillId="0" borderId="1" xfId="0" applyNumberFormat="1" applyBorder="1" applyAlignment="1" applyProtection="1">
      <alignment horizontal="center" vertical="center"/>
    </xf>
    <xf numFmtId="0" fontId="0" fillId="0" borderId="3" xfId="0" applyBorder="1" applyProtection="1"/>
    <xf numFmtId="166" fontId="0" fillId="5" borderId="3" xfId="0" applyNumberFormat="1" applyFill="1" applyBorder="1" applyAlignment="1" applyProtection="1">
      <alignment horizontal="center"/>
      <protection locked="0"/>
    </xf>
    <xf numFmtId="167" fontId="0" fillId="5" borderId="1" xfId="0" applyNumberFormat="1" applyFill="1" applyBorder="1" applyAlignment="1" applyProtection="1">
      <alignment horizontal="center"/>
      <protection locked="0"/>
    </xf>
    <xf numFmtId="166" fontId="0" fillId="5" borderId="7" xfId="0" applyNumberFormat="1" applyFill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left"/>
    </xf>
    <xf numFmtId="167" fontId="0" fillId="5" borderId="7" xfId="0" applyNumberFormat="1" applyFill="1" applyBorder="1" applyAlignment="1" applyProtection="1">
      <alignment horizontal="center"/>
      <protection locked="0"/>
    </xf>
    <xf numFmtId="0" fontId="0" fillId="7" borderId="1" xfId="0" applyFont="1" applyFill="1" applyBorder="1" applyAlignment="1" applyProtection="1">
      <alignment horizontal="right" vertical="center"/>
    </xf>
    <xf numFmtId="167" fontId="6" fillId="7" borderId="1" xfId="0" applyNumberFormat="1" applyFont="1" applyFill="1" applyBorder="1" applyAlignment="1" applyProtection="1">
      <alignment horizontal="center"/>
    </xf>
    <xf numFmtId="0" fontId="0" fillId="0" borderId="0" xfId="0" applyBorder="1" applyAlignment="1" applyProtection="1">
      <alignment horizontal="right" vertical="center"/>
    </xf>
    <xf numFmtId="172" fontId="6" fillId="0" borderId="0" xfId="0" applyNumberFormat="1" applyFont="1" applyBorder="1" applyAlignment="1" applyProtection="1">
      <alignment horizontal="center"/>
    </xf>
    <xf numFmtId="173" fontId="0" fillId="0" borderId="1" xfId="0" applyNumberFormat="1" applyFont="1" applyBorder="1" applyAlignment="1" applyProtection="1">
      <alignment horizontal="left" vertical="center"/>
    </xf>
    <xf numFmtId="167" fontId="0" fillId="0" borderId="1" xfId="0" applyNumberFormat="1" applyBorder="1" applyAlignment="1" applyProtection="1">
      <alignment horizontal="center"/>
    </xf>
    <xf numFmtId="167" fontId="0" fillId="0" borderId="1" xfId="0" applyNumberFormat="1" applyBorder="1" applyAlignment="1" applyProtection="1">
      <alignment horizontal="center"/>
    </xf>
    <xf numFmtId="0" fontId="0" fillId="0" borderId="0" xfId="0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/>
    </xf>
    <xf numFmtId="0" fontId="0" fillId="0" borderId="1" xfId="0" applyBorder="1" applyAlignment="1" applyProtection="1">
      <alignment horizontal="left" vertical="center"/>
    </xf>
    <xf numFmtId="0" fontId="0" fillId="0" borderId="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center" vertical="center" wrapText="1"/>
    </xf>
    <xf numFmtId="167" fontId="0" fillId="0" borderId="1" xfId="0" applyNumberFormat="1" applyBorder="1" applyAlignment="1" applyProtection="1">
      <alignment horizontal="center" vertical="center"/>
    </xf>
    <xf numFmtId="166" fontId="0" fillId="5" borderId="1" xfId="0" applyNumberFormat="1" applyFill="1" applyBorder="1" applyAlignment="1" applyProtection="1">
      <alignment horizontal="center" vertical="center"/>
      <protection locked="0"/>
    </xf>
    <xf numFmtId="173" fontId="0" fillId="0" borderId="1" xfId="0" applyNumberFormat="1" applyFont="1" applyBorder="1" applyAlignment="1" applyProtection="1">
      <alignment horizontal="right"/>
    </xf>
    <xf numFmtId="167" fontId="0" fillId="5" borderId="1" xfId="0" applyNumberFormat="1" applyFill="1" applyBorder="1" applyAlignment="1" applyProtection="1">
      <alignment horizontal="center" vertical="center"/>
      <protection locked="0"/>
    </xf>
    <xf numFmtId="172" fontId="0" fillId="0" borderId="0" xfId="0" applyNumberFormat="1" applyBorder="1" applyAlignment="1" applyProtection="1">
      <alignment horizontal="center"/>
    </xf>
    <xf numFmtId="173" fontId="0" fillId="0" borderId="0" xfId="0" applyNumberFormat="1" applyFont="1" applyAlignment="1" applyProtection="1">
      <alignment horizontal="center"/>
    </xf>
    <xf numFmtId="173" fontId="0" fillId="0" borderId="1" xfId="0" applyNumberFormat="1" applyFont="1" applyBorder="1" applyAlignment="1" applyProtection="1">
      <alignment horizontal="center"/>
    </xf>
    <xf numFmtId="166" fontId="0" fillId="0" borderId="1" xfId="0" applyNumberFormat="1" applyBorder="1" applyAlignment="1" applyProtection="1">
      <alignment horizontal="center"/>
    </xf>
    <xf numFmtId="170" fontId="0" fillId="0" borderId="1" xfId="0" applyNumberFormat="1" applyBorder="1" applyAlignment="1" applyProtection="1">
      <alignment horizontal="center"/>
    </xf>
    <xf numFmtId="0" fontId="6" fillId="0" borderId="1" xfId="0" applyFont="1" applyBorder="1" applyAlignment="1" applyProtection="1">
      <alignment horizontal="center" vertical="center" wrapText="1"/>
    </xf>
    <xf numFmtId="0" fontId="6" fillId="0" borderId="4" xfId="0" applyFont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horizontal="center"/>
    </xf>
    <xf numFmtId="0" fontId="6" fillId="0" borderId="1" xfId="0" applyFont="1" applyBorder="1" applyAlignment="1" applyProtection="1">
      <alignment horizontal="right"/>
    </xf>
    <xf numFmtId="166" fontId="6" fillId="0" borderId="1" xfId="0" applyNumberFormat="1" applyFont="1" applyBorder="1" applyAlignment="1" applyProtection="1">
      <alignment horizontal="center"/>
    </xf>
    <xf numFmtId="171" fontId="0" fillId="6" borderId="1" xfId="0" applyNumberFormat="1" applyFill="1" applyBorder="1" applyAlignment="1" applyProtection="1">
      <alignment horizontal="center"/>
      <protection locked="0"/>
    </xf>
    <xf numFmtId="174" fontId="0" fillId="5" borderId="1" xfId="0" applyNumberFormat="1" applyFill="1" applyBorder="1" applyAlignment="1" applyProtection="1">
      <alignment horizontal="center"/>
      <protection locked="0"/>
    </xf>
    <xf numFmtId="175" fontId="0" fillId="5" borderId="1" xfId="0" applyNumberFormat="1" applyFill="1" applyBorder="1" applyAlignment="1" applyProtection="1">
      <alignment horizontal="center"/>
      <protection locked="0"/>
    </xf>
    <xf numFmtId="9" fontId="0" fillId="5" borderId="1" xfId="0" applyNumberFormat="1" applyFill="1" applyBorder="1" applyAlignment="1" applyProtection="1">
      <alignment horizontal="center"/>
      <protection locked="0"/>
    </xf>
    <xf numFmtId="172" fontId="0" fillId="5" borderId="3" xfId="0" applyNumberFormat="1" applyFill="1" applyBorder="1" applyAlignment="1" applyProtection="1">
      <alignment horizontal="center"/>
      <protection locked="0"/>
    </xf>
    <xf numFmtId="0" fontId="0" fillId="0" borderId="9" xfId="0" applyBorder="1" applyProtection="1"/>
    <xf numFmtId="0" fontId="0" fillId="0" borderId="10" xfId="0" applyBorder="1" applyProtection="1"/>
    <xf numFmtId="171" fontId="0" fillId="0" borderId="0" xfId="0" applyNumberFormat="1" applyBorder="1" applyProtection="1"/>
    <xf numFmtId="171" fontId="0" fillId="0" borderId="1" xfId="0" applyNumberFormat="1" applyFont="1" applyBorder="1" applyAlignment="1" applyProtection="1">
      <alignment horizontal="center" vertical="center" wrapText="1"/>
    </xf>
    <xf numFmtId="0" fontId="0" fillId="0" borderId="1" xfId="0" applyFont="1" applyBorder="1" applyAlignment="1" applyProtection="1">
      <alignment horizontal="center" wrapText="1"/>
    </xf>
    <xf numFmtId="175" fontId="0" fillId="0" borderId="1" xfId="0" applyNumberFormat="1" applyBorder="1" applyAlignment="1" applyProtection="1">
      <alignment horizontal="center"/>
    </xf>
    <xf numFmtId="176" fontId="0" fillId="0" borderId="1" xfId="0" applyNumberFormat="1" applyBorder="1" applyAlignment="1" applyProtection="1">
      <alignment horizontal="center"/>
    </xf>
    <xf numFmtId="0" fontId="0" fillId="0" borderId="11" xfId="0" applyBorder="1" applyProtection="1"/>
    <xf numFmtId="0" fontId="0" fillId="0" borderId="1" xfId="0" applyFont="1" applyBorder="1" applyAlignment="1" applyProtection="1">
      <alignment horizontal="left"/>
    </xf>
    <xf numFmtId="0" fontId="0" fillId="0" borderId="7" xfId="0" applyFont="1" applyBorder="1" applyProtection="1"/>
    <xf numFmtId="0" fontId="0" fillId="0" borderId="0" xfId="0" applyBorder="1" applyProtection="1"/>
    <xf numFmtId="0" fontId="0" fillId="0" borderId="1" xfId="0" applyFont="1" applyBorder="1" applyAlignment="1" applyProtection="1">
      <alignment horizontal="left" vertical="center" wrapText="1"/>
    </xf>
    <xf numFmtId="171" fontId="0" fillId="0" borderId="1" xfId="0" applyNumberFormat="1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178" fontId="6" fillId="0" borderId="1" xfId="0" applyNumberFormat="1" applyFont="1" applyBorder="1" applyAlignment="1" applyProtection="1">
      <alignment horizontal="center"/>
    </xf>
    <xf numFmtId="0" fontId="6" fillId="0" borderId="0" xfId="0" applyFont="1" applyProtection="1"/>
    <xf numFmtId="0" fontId="8" fillId="0" borderId="0" xfId="0" applyFont="1" applyProtection="1"/>
    <xf numFmtId="171" fontId="0" fillId="0" borderId="0" xfId="0" applyNumberFormat="1" applyProtection="1"/>
    <xf numFmtId="171" fontId="6" fillId="0" borderId="0" xfId="0" applyNumberFormat="1" applyFont="1" applyProtection="1"/>
    <xf numFmtId="0" fontId="8" fillId="0" borderId="0" xfId="0" applyFont="1" applyProtection="1"/>
    <xf numFmtId="0" fontId="0" fillId="8" borderId="1" xfId="0" applyFont="1" applyFill="1" applyBorder="1" applyProtection="1"/>
    <xf numFmtId="0" fontId="0" fillId="8" borderId="1" xfId="0" applyFill="1" applyBorder="1"/>
    <xf numFmtId="0" fontId="0" fillId="0" borderId="0" xfId="0" applyProtection="1"/>
    <xf numFmtId="0" fontId="0" fillId="0" borderId="13" xfId="0" applyBorder="1" applyProtection="1"/>
    <xf numFmtId="0" fontId="0" fillId="0" borderId="0" xfId="0" applyFont="1" applyAlignment="1" applyProtection="1">
      <alignment horizontal="center" wrapText="1"/>
    </xf>
    <xf numFmtId="166" fontId="0" fillId="0" borderId="1" xfId="0" applyNumberFormat="1" applyBorder="1" applyAlignment="1" applyProtection="1">
      <alignment horizontal="center" vertical="center" wrapText="1"/>
    </xf>
    <xf numFmtId="166" fontId="0" fillId="0" borderId="1" xfId="0" applyNumberFormat="1" applyFont="1" applyBorder="1" applyAlignment="1" applyProtection="1">
      <alignment horizontal="center"/>
    </xf>
    <xf numFmtId="167" fontId="0" fillId="5" borderId="3" xfId="0" applyNumberFormat="1" applyFill="1" applyBorder="1" applyAlignment="1" applyProtection="1">
      <alignment horizontal="center" vertical="center"/>
      <protection locked="0"/>
    </xf>
    <xf numFmtId="0" fontId="0" fillId="0" borderId="1" xfId="0" applyBorder="1"/>
    <xf numFmtId="0" fontId="8" fillId="0" borderId="0" xfId="0" applyFont="1" applyAlignment="1" applyProtection="1">
      <alignment horizontal="center" vertical="center" wrapText="1"/>
    </xf>
    <xf numFmtId="0" fontId="8" fillId="0" borderId="1" xfId="0" applyFont="1" applyBorder="1" applyAlignment="1" applyProtection="1">
      <alignment horizontal="center"/>
    </xf>
    <xf numFmtId="167" fontId="6" fillId="0" borderId="1" xfId="0" applyNumberFormat="1" applyFont="1" applyBorder="1" applyAlignment="1" applyProtection="1">
      <alignment horizontal="center"/>
    </xf>
    <xf numFmtId="0" fontId="0" fillId="0" borderId="0" xfId="0" applyBorder="1"/>
    <xf numFmtId="0" fontId="0" fillId="0" borderId="0" xfId="0" applyBorder="1" applyAlignment="1" applyProtection="1">
      <alignment horizontal="center" wrapText="1"/>
    </xf>
    <xf numFmtId="0" fontId="0" fillId="0" borderId="1" xfId="0" applyFont="1" applyBorder="1" applyAlignment="1">
      <alignment horizontal="center" vertical="center"/>
    </xf>
    <xf numFmtId="0" fontId="0" fillId="0" borderId="0" xfId="0" applyFont="1" applyAlignment="1" applyProtection="1">
      <alignment wrapText="1"/>
    </xf>
    <xf numFmtId="0" fontId="6" fillId="0" borderId="1" xfId="0" applyFont="1" applyBorder="1" applyAlignment="1" applyProtection="1">
      <alignment horizontal="center" vertical="center"/>
    </xf>
    <xf numFmtId="0" fontId="0" fillId="0" borderId="1" xfId="0" applyFont="1" applyBorder="1" applyAlignment="1" applyProtection="1">
      <alignment horizontal="center" vertical="center"/>
    </xf>
    <xf numFmtId="0" fontId="0" fillId="5" borderId="1" xfId="0" applyFill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 vertical="center"/>
    </xf>
    <xf numFmtId="0" fontId="0" fillId="0" borderId="1" xfId="0" applyFont="1" applyBorder="1" applyAlignment="1" applyProtection="1">
      <alignment horizontal="left" vertical="center" wrapText="1"/>
    </xf>
    <xf numFmtId="0" fontId="0" fillId="0" borderId="1" xfId="0" applyFont="1" applyBorder="1" applyAlignment="1" applyProtection="1">
      <alignment horizontal="left" vertical="center"/>
    </xf>
    <xf numFmtId="0" fontId="8" fillId="0" borderId="0" xfId="0" applyFont="1" applyAlignment="1" applyProtection="1">
      <alignment wrapText="1"/>
    </xf>
    <xf numFmtId="0" fontId="0" fillId="0" borderId="3" xfId="0" applyFont="1" applyBorder="1" applyProtection="1"/>
    <xf numFmtId="0" fontId="0" fillId="0" borderId="7" xfId="0" applyFont="1" applyBorder="1" applyAlignment="1" applyProtection="1">
      <alignment horizontal="left"/>
    </xf>
    <xf numFmtId="173" fontId="0" fillId="0" borderId="0" xfId="0" applyNumberFormat="1" applyProtection="1"/>
    <xf numFmtId="0" fontId="6" fillId="0" borderId="10" xfId="0" applyFont="1" applyBorder="1" applyAlignment="1" applyProtection="1">
      <alignment horizontal="center" vertical="center"/>
    </xf>
    <xf numFmtId="177" fontId="0" fillId="0" borderId="0" xfId="0" applyNumberFormat="1" applyBorder="1" applyAlignment="1" applyProtection="1">
      <alignment horizontal="center" vertical="center"/>
    </xf>
    <xf numFmtId="166" fontId="0" fillId="0" borderId="12" xfId="0" applyNumberFormat="1" applyBorder="1" applyAlignment="1" applyProtection="1">
      <alignment horizontal="center" vertical="center" wrapText="1"/>
    </xf>
    <xf numFmtId="0" fontId="0" fillId="0" borderId="0" xfId="0" applyAlignment="1" applyProtection="1">
      <alignment vertical="center"/>
    </xf>
    <xf numFmtId="0" fontId="0" fillId="5" borderId="1" xfId="0" applyFill="1" applyBorder="1" applyAlignment="1" applyProtection="1">
      <alignment horizontal="center" vertical="center"/>
      <protection locked="0"/>
    </xf>
    <xf numFmtId="172" fontId="0" fillId="5" borderId="1" xfId="0" applyNumberFormat="1" applyFill="1" applyBorder="1" applyAlignment="1" applyProtection="1">
      <alignment horizontal="center"/>
      <protection locked="0"/>
    </xf>
    <xf numFmtId="172" fontId="0" fillId="0" borderId="1" xfId="0" applyNumberFormat="1" applyBorder="1" applyAlignment="1" applyProtection="1">
      <alignment horizontal="center"/>
    </xf>
    <xf numFmtId="0" fontId="0" fillId="5" borderId="1" xfId="0" applyFill="1" applyBorder="1" applyAlignment="1" applyProtection="1">
      <alignment horizontal="center" vertical="center"/>
      <protection locked="0"/>
    </xf>
    <xf numFmtId="2" fontId="0" fillId="0" borderId="0" xfId="0" applyNumberFormat="1" applyProtection="1"/>
    <xf numFmtId="2" fontId="0" fillId="0" borderId="0" xfId="0" applyNumberFormat="1" applyFont="1" applyProtection="1"/>
    <xf numFmtId="0" fontId="8" fillId="0" borderId="0" xfId="0" applyFont="1" applyAlignment="1" applyProtection="1">
      <alignment horizontal="left" vertical="center" wrapText="1"/>
    </xf>
    <xf numFmtId="0" fontId="4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0" fontId="12" fillId="0" borderId="0" xfId="8" applyFont="1" applyFill="1"/>
    <xf numFmtId="0" fontId="11" fillId="0" borderId="0" xfId="0" applyFont="1"/>
    <xf numFmtId="173" fontId="0" fillId="0" borderId="1" xfId="0" applyNumberFormat="1" applyBorder="1" applyAlignment="1">
      <alignment horizontal="center"/>
    </xf>
    <xf numFmtId="0" fontId="6" fillId="0" borderId="0" xfId="0" applyFont="1" applyBorder="1" applyAlignment="1" applyProtection="1">
      <alignment horizontal="right"/>
    </xf>
    <xf numFmtId="0" fontId="6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left" vertical="center"/>
    </xf>
    <xf numFmtId="0" fontId="15" fillId="0" borderId="0" xfId="0" applyFont="1" applyProtection="1"/>
    <xf numFmtId="0" fontId="6" fillId="0" borderId="0" xfId="0" applyFont="1" applyBorder="1" applyAlignment="1"/>
    <xf numFmtId="1" fontId="0" fillId="0" borderId="0" xfId="0" applyNumberFormat="1" applyFont="1" applyBorder="1" applyAlignment="1">
      <alignment vertical="top" wrapText="1"/>
    </xf>
    <xf numFmtId="177" fontId="0" fillId="5" borderId="1" xfId="0" applyNumberFormat="1" applyFill="1" applyBorder="1" applyAlignment="1" applyProtection="1">
      <alignment horizontal="center"/>
      <protection locked="0"/>
    </xf>
    <xf numFmtId="177" fontId="0" fillId="0" borderId="1" xfId="0" applyNumberFormat="1" applyBorder="1" applyAlignment="1" applyProtection="1">
      <alignment horizontal="center"/>
    </xf>
    <xf numFmtId="177" fontId="0" fillId="5" borderId="3" xfId="0" applyNumberFormat="1" applyFill="1" applyBorder="1" applyAlignment="1" applyProtection="1">
      <alignment horizontal="center"/>
      <protection locked="0"/>
    </xf>
    <xf numFmtId="177" fontId="0" fillId="5" borderId="7" xfId="0" applyNumberFormat="1" applyFill="1" applyBorder="1" applyAlignment="1" applyProtection="1">
      <alignment horizontal="center"/>
      <protection locked="0"/>
    </xf>
    <xf numFmtId="177" fontId="6" fillId="7" borderId="1" xfId="0" applyNumberFormat="1" applyFont="1" applyFill="1" applyBorder="1" applyAlignment="1" applyProtection="1">
      <alignment horizontal="center"/>
    </xf>
    <xf numFmtId="177" fontId="0" fillId="5" borderId="1" xfId="0" applyNumberFormat="1" applyFill="1" applyBorder="1" applyAlignment="1" applyProtection="1">
      <alignment horizontal="center" vertical="center"/>
      <protection locked="0"/>
    </xf>
    <xf numFmtId="177" fontId="0" fillId="0" borderId="1" xfId="0" applyNumberFormat="1" applyBorder="1" applyAlignment="1" applyProtection="1">
      <alignment horizontal="center" vertical="center"/>
    </xf>
    <xf numFmtId="1" fontId="6" fillId="0" borderId="0" xfId="0" applyNumberFormat="1" applyFont="1" applyBorder="1" applyAlignment="1">
      <alignment horizontal="left" vertical="top" wrapText="1"/>
    </xf>
    <xf numFmtId="0" fontId="0" fillId="0" borderId="10" xfId="0" applyBorder="1"/>
    <xf numFmtId="17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167" fontId="0" fillId="0" borderId="1" xfId="0" applyNumberFormat="1" applyBorder="1" applyAlignment="1">
      <alignment horizontal="center"/>
    </xf>
    <xf numFmtId="175" fontId="0" fillId="0" borderId="1" xfId="0" applyNumberFormat="1" applyBorder="1" applyAlignment="1">
      <alignment horizontal="center"/>
    </xf>
    <xf numFmtId="0" fontId="6" fillId="0" borderId="1" xfId="0" applyFont="1" applyBorder="1" applyAlignment="1" applyProtection="1">
      <alignment horizontal="center" vertical="center"/>
    </xf>
    <xf numFmtId="173" fontId="0" fillId="0" borderId="1" xfId="0" applyNumberFormat="1" applyFont="1" applyBorder="1" applyAlignment="1" applyProtection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0" fillId="0" borderId="1" xfId="0" applyFont="1" applyBorder="1" applyAlignment="1" applyProtection="1">
      <alignment horizontal="center" vertical="center"/>
    </xf>
    <xf numFmtId="166" fontId="0" fillId="0" borderId="6" xfId="0" applyNumberFormat="1" applyBorder="1" applyAlignment="1" applyProtection="1">
      <alignment horizontal="center" vertical="center"/>
    </xf>
    <xf numFmtId="0" fontId="0" fillId="5" borderId="1" xfId="0" applyFill="1" applyBorder="1" applyAlignment="1" applyProtection="1">
      <alignment horizontal="center" vertical="center"/>
      <protection locked="0"/>
    </xf>
    <xf numFmtId="165" fontId="0" fillId="5" borderId="1" xfId="0" applyNumberFormat="1" applyFill="1" applyBorder="1" applyAlignment="1" applyProtection="1">
      <alignment horizontal="center" vertical="center"/>
      <protection locked="0"/>
    </xf>
    <xf numFmtId="0" fontId="0" fillId="0" borderId="2" xfId="0" applyBorder="1" applyProtection="1">
      <protection locked="0"/>
    </xf>
    <xf numFmtId="0" fontId="4" fillId="0" borderId="0" xfId="0" applyFont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/>
    </xf>
    <xf numFmtId="1" fontId="0" fillId="0" borderId="0" xfId="0" applyNumberFormat="1" applyFont="1" applyBorder="1" applyAlignment="1">
      <alignment vertical="center"/>
    </xf>
    <xf numFmtId="1" fontId="0" fillId="0" borderId="0" xfId="0" applyNumberFormat="1" applyFont="1" applyBorder="1" applyAlignment="1">
      <alignment vertical="top" wrapText="1"/>
    </xf>
    <xf numFmtId="1" fontId="6" fillId="0" borderId="0" xfId="0" applyNumberFormat="1" applyFont="1" applyBorder="1" applyAlignment="1">
      <alignment horizontal="center" vertical="center"/>
    </xf>
    <xf numFmtId="0" fontId="0" fillId="0" borderId="1" xfId="0" applyFont="1" applyBorder="1" applyAlignment="1" applyProtection="1">
      <alignment horizontal="left" vertical="center"/>
    </xf>
    <xf numFmtId="0" fontId="6" fillId="0" borderId="10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/>
    </xf>
    <xf numFmtId="0" fontId="6" fillId="0" borderId="8" xfId="0" applyFont="1" applyBorder="1" applyAlignment="1" applyProtection="1">
      <alignment horizontal="center" vertical="center"/>
    </xf>
    <xf numFmtId="166" fontId="0" fillId="0" borderId="1" xfId="0" applyNumberFormat="1" applyBorder="1" applyAlignment="1" applyProtection="1">
      <alignment horizontal="center" vertical="center"/>
    </xf>
    <xf numFmtId="0" fontId="0" fillId="0" borderId="2" xfId="0" applyBorder="1" applyProtection="1"/>
    <xf numFmtId="0" fontId="0" fillId="0" borderId="1" xfId="0" applyFont="1" applyBorder="1" applyAlignment="1" applyProtection="1">
      <alignment horizontal="left"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right" vertical="center" wrapText="1"/>
    </xf>
  </cellXfs>
  <cellStyles count="9">
    <cellStyle name="En-tête" xfId="3"/>
    <cellStyle name="Lien hypertexte" xfId="8" builtinId="8"/>
    <cellStyle name="NOK" xfId="6"/>
    <cellStyle name="Normal" xfId="0" builtinId="0"/>
    <cellStyle name="OK" xfId="5"/>
    <cellStyle name="Résultat" xfId="1"/>
    <cellStyle name="Résultat2" xfId="2"/>
    <cellStyle name="Titre1" xfId="4"/>
    <cellStyle name="Vide" xfId="7"/>
  </cellStyles>
  <dxfs count="69">
    <dxf>
      <font>
        <b val="0"/>
        <i val="0"/>
        <sz val="10"/>
        <color rgb="FF006600"/>
        <name val="Arial"/>
      </font>
      <fill>
        <patternFill>
          <bgColor rgb="FFCCFFCC"/>
        </patternFill>
      </fill>
    </dxf>
    <dxf>
      <font>
        <b val="0"/>
        <i val="0"/>
        <sz val="10"/>
        <color rgb="FFCC0000"/>
        <name val="Arial"/>
      </font>
      <fill>
        <patternFill>
          <bgColor rgb="FFFFCCCC"/>
        </patternFill>
      </fill>
    </dxf>
    <dxf>
      <font>
        <name val="Arial"/>
      </font>
      <fill>
        <patternFill>
          <bgColor rgb="FFFF0000"/>
        </patternFill>
      </fill>
    </dxf>
    <dxf>
      <font>
        <name val="Arial"/>
      </font>
      <fill>
        <patternFill>
          <bgColor rgb="FF99FF99"/>
        </patternFill>
      </fill>
    </dxf>
    <dxf>
      <font>
        <name val="Arial"/>
      </font>
      <fill>
        <patternFill>
          <bgColor rgb="FFFF0000"/>
        </patternFill>
      </fill>
    </dxf>
    <dxf>
      <font>
        <name val="Arial"/>
      </font>
      <fill>
        <patternFill>
          <bgColor rgb="FF99FF99"/>
        </patternFill>
      </fill>
    </dxf>
    <dxf>
      <font>
        <name val="Arial"/>
      </font>
      <fill>
        <patternFill>
          <bgColor rgb="FF99FF99"/>
        </patternFill>
      </fill>
    </dxf>
    <dxf>
      <font>
        <name val="Arial"/>
      </font>
      <fill>
        <patternFill>
          <bgColor rgb="FFFF0000"/>
        </patternFill>
      </fill>
    </dxf>
    <dxf>
      <font>
        <b val="0"/>
        <i val="0"/>
        <sz val="10"/>
        <color rgb="FF006600"/>
        <name val="Arial"/>
      </font>
      <fill>
        <patternFill>
          <bgColor rgb="FFCCFFCC"/>
        </patternFill>
      </fill>
    </dxf>
    <dxf>
      <font>
        <b val="0"/>
        <i val="0"/>
        <sz val="10"/>
        <color rgb="FFCC0000"/>
        <name val="Arial"/>
      </font>
      <fill>
        <patternFill>
          <bgColor rgb="FFFFCCCC"/>
        </patternFill>
      </fill>
    </dxf>
    <dxf>
      <font>
        <name val="Arial"/>
      </font>
      <fill>
        <patternFill>
          <bgColor rgb="FFFF0000"/>
        </patternFill>
      </fill>
    </dxf>
    <dxf>
      <font>
        <name val="Arial"/>
      </font>
      <fill>
        <patternFill>
          <bgColor rgb="FF99FF99"/>
        </patternFill>
      </fill>
    </dxf>
    <dxf>
      <font>
        <name val="Arial"/>
      </font>
      <fill>
        <patternFill>
          <bgColor rgb="FFFF0000"/>
        </patternFill>
      </fill>
    </dxf>
    <dxf>
      <font>
        <name val="Arial"/>
      </font>
      <fill>
        <patternFill>
          <bgColor rgb="FF99FF99"/>
        </patternFill>
      </fill>
    </dxf>
    <dxf>
      <font>
        <name val="Arial"/>
      </font>
      <fill>
        <patternFill>
          <bgColor rgb="FFFF0000"/>
        </patternFill>
      </fill>
    </dxf>
    <dxf>
      <font>
        <name val="Arial"/>
      </font>
      <fill>
        <patternFill>
          <bgColor rgb="FF99FF99"/>
        </patternFill>
      </fill>
    </dxf>
    <dxf>
      <font>
        <b/>
        <i val="0"/>
        <sz val="10"/>
        <color rgb="FF000000"/>
        <name val="Arial"/>
      </font>
    </dxf>
    <dxf>
      <font>
        <b/>
        <i val="0"/>
        <sz val="10"/>
        <color rgb="FF000000"/>
        <name val="Arial"/>
      </font>
    </dxf>
    <dxf>
      <font>
        <color rgb="FFFFFFFF"/>
        <name val="Arial"/>
      </font>
      <fill>
        <patternFill>
          <bgColor rgb="FFFFFFFF"/>
        </patternFill>
      </fill>
      <alignment horizontal="center" vertical="center" textRotation="0" wrapText="1" indent="0" shrinkToFit="0"/>
      <border diagonalUp="0" diagonalDown="0">
        <left/>
        <right/>
        <top/>
        <bottom/>
      </border>
      <protection locked="1" hidden="0"/>
    </dxf>
    <dxf>
      <font>
        <name val="Arial"/>
      </font>
      <fill>
        <patternFill>
          <bgColor rgb="FFFF0000"/>
        </patternFill>
      </fill>
    </dxf>
    <dxf>
      <font>
        <name val="Arial"/>
      </font>
      <fill>
        <patternFill>
          <bgColor rgb="FF99FF99"/>
        </patternFill>
      </fill>
    </dxf>
    <dxf>
      <font>
        <b val="0"/>
        <i val="0"/>
        <sz val="10"/>
        <color rgb="FF006600"/>
        <name val="Arial"/>
      </font>
      <fill>
        <patternFill>
          <bgColor rgb="FFCCFFCC"/>
        </patternFill>
      </fill>
    </dxf>
    <dxf>
      <font>
        <b val="0"/>
        <i val="0"/>
        <sz val="10"/>
        <color rgb="FFCC0000"/>
        <name val="Arial"/>
      </font>
      <fill>
        <patternFill>
          <bgColor rgb="FFFFCCCC"/>
        </patternFill>
      </fill>
    </dxf>
    <dxf>
      <font>
        <name val="Arial"/>
      </font>
      <fill>
        <patternFill>
          <bgColor rgb="FFFF0000"/>
        </patternFill>
      </fill>
    </dxf>
    <dxf>
      <font>
        <name val="Arial"/>
      </font>
      <fill>
        <patternFill>
          <bgColor rgb="FF99FF99"/>
        </patternFill>
      </fill>
    </dxf>
    <dxf>
      <font>
        <color rgb="FFFFFFFF"/>
        <name val="Arial"/>
      </font>
      <fill>
        <patternFill>
          <bgColor rgb="FFFFFFFF"/>
        </patternFill>
      </fill>
      <alignment horizontal="center" vertical="center" textRotation="0" wrapText="1" indent="0" shrinkToFit="0"/>
      <border diagonalUp="0" diagonalDown="0">
        <left/>
        <right/>
        <top/>
        <bottom/>
      </border>
      <protection locked="1" hidden="0"/>
    </dxf>
    <dxf>
      <font>
        <name val="Arial"/>
      </font>
      <fill>
        <patternFill>
          <bgColor rgb="FF99FF99"/>
        </patternFill>
      </fill>
    </dxf>
    <dxf>
      <font>
        <name val="Arial"/>
      </font>
      <fill>
        <patternFill>
          <bgColor rgb="FFFF0000"/>
        </patternFill>
      </fill>
    </dxf>
    <dxf>
      <font>
        <color rgb="FFFFFFFF"/>
        <name val="Arial"/>
      </font>
      <fill>
        <patternFill>
          <bgColor rgb="FFFFFFFF"/>
        </patternFill>
      </fill>
      <alignment horizontal="center" vertical="center" textRotation="0" wrapText="1" indent="0" shrinkToFit="0"/>
      <border diagonalUp="0" diagonalDown="0">
        <left/>
        <right/>
        <top/>
        <bottom/>
      </border>
      <protection locked="1" hidden="0"/>
    </dxf>
    <dxf>
      <font>
        <name val="Arial"/>
      </font>
      <fill>
        <patternFill>
          <bgColor rgb="FFFF0000"/>
        </patternFill>
      </fill>
    </dxf>
    <dxf>
      <font>
        <name val="Arial"/>
      </font>
      <fill>
        <patternFill>
          <bgColor rgb="FF99FF99"/>
        </patternFill>
      </fill>
    </dxf>
    <dxf>
      <font>
        <color rgb="FFFFFFFF"/>
        <name val="Arial"/>
      </font>
      <fill>
        <patternFill>
          <bgColor rgb="FFFFFFFF"/>
        </patternFill>
      </fill>
      <alignment horizontal="center" vertical="center" textRotation="0" wrapText="1" indent="0" shrinkToFit="0"/>
      <border diagonalUp="0" diagonalDown="0">
        <left/>
        <right/>
        <top/>
        <bottom/>
      </border>
      <protection locked="1" hidden="0"/>
    </dxf>
    <dxf>
      <font>
        <name val="Arial"/>
      </font>
      <fill>
        <patternFill>
          <bgColor rgb="FFFF0000"/>
        </patternFill>
      </fill>
    </dxf>
    <dxf>
      <font>
        <name val="Arial"/>
      </font>
      <fill>
        <patternFill>
          <bgColor rgb="FF99FF99"/>
        </patternFill>
      </fill>
    </dxf>
    <dxf>
      <font>
        <name val="Arial"/>
      </font>
      <fill>
        <patternFill>
          <bgColor rgb="FFFF0000"/>
        </patternFill>
      </fill>
    </dxf>
    <dxf>
      <font>
        <name val="Arial"/>
      </font>
      <fill>
        <patternFill>
          <bgColor rgb="FF99FF99"/>
        </patternFill>
      </fill>
    </dxf>
    <dxf>
      <fill>
        <patternFill>
          <bgColor rgb="FF92D050"/>
        </patternFill>
      </fill>
    </dxf>
    <dxf>
      <font>
        <color rgb="FFDDDDDD"/>
        <name val="Arial"/>
      </font>
      <fill>
        <patternFill>
          <bgColor rgb="FFDDDDDD"/>
        </patternFill>
      </fill>
      <alignment horizontal="center" vertical="center" textRotation="0" wrapText="1" indent="0" shrinkToFit="0"/>
      <border diagonalUp="0" diagonalDown="0">
        <left/>
        <right/>
        <top/>
        <bottom/>
      </border>
      <protection locked="1" hidden="0"/>
    </dxf>
    <dxf>
      <font>
        <b val="0"/>
        <i val="0"/>
        <sz val="10"/>
        <color rgb="FF006600"/>
        <name val="Arial"/>
      </font>
      <fill>
        <patternFill>
          <bgColor rgb="FFCCFFCC"/>
        </patternFill>
      </fill>
    </dxf>
    <dxf>
      <font>
        <b val="0"/>
        <i val="0"/>
        <sz val="10"/>
        <color rgb="FFCC0000"/>
        <name val="Arial"/>
      </font>
      <fill>
        <patternFill>
          <bgColor rgb="FFFFCCCC"/>
        </patternFill>
      </fill>
    </dxf>
    <dxf>
      <font>
        <name val="Arial"/>
      </font>
      <fill>
        <patternFill>
          <bgColor rgb="FFFF0000"/>
        </patternFill>
      </fill>
    </dxf>
    <dxf>
      <font>
        <name val="Arial"/>
      </font>
      <fill>
        <patternFill>
          <bgColor rgb="FF99FF99"/>
        </patternFill>
      </fill>
    </dxf>
    <dxf>
      <font>
        <color rgb="FFFFFFFF"/>
        <name val="Arial"/>
      </font>
      <fill>
        <patternFill>
          <bgColor rgb="FFFFFFFF"/>
        </patternFill>
      </fill>
      <alignment horizontal="center" vertical="center" textRotation="0" wrapText="1" indent="0" shrinkToFit="0"/>
      <border diagonalUp="0" diagonalDown="0">
        <left/>
        <right/>
        <top/>
        <bottom/>
      </border>
      <protection locked="1" hidden="0"/>
    </dxf>
    <dxf>
      <font>
        <name val="Arial"/>
      </font>
      <fill>
        <patternFill>
          <bgColor rgb="FFFF0000"/>
        </patternFill>
      </fill>
    </dxf>
    <dxf>
      <font>
        <name val="Arial"/>
      </font>
      <fill>
        <patternFill>
          <bgColor rgb="FF99FF99"/>
        </patternFill>
      </fill>
    </dxf>
    <dxf>
      <font>
        <name val="Arial"/>
      </font>
      <fill>
        <patternFill>
          <bgColor rgb="FFFF0000"/>
        </patternFill>
      </fill>
    </dxf>
    <dxf>
      <font>
        <name val="Arial"/>
      </font>
      <fill>
        <patternFill>
          <bgColor rgb="FF99FF99"/>
        </patternFill>
      </fill>
    </dxf>
    <dxf>
      <font>
        <color rgb="FFFFFFFF"/>
        <name val="Arial"/>
      </font>
      <fill>
        <patternFill>
          <bgColor rgb="FFFFFFFF"/>
        </patternFill>
      </fill>
      <alignment horizontal="center" vertical="center" textRotation="0" wrapText="1" indent="0" shrinkToFit="0"/>
      <border diagonalUp="0" diagonalDown="0">
        <left/>
        <right/>
        <top/>
        <bottom/>
      </border>
      <protection locked="1" hidden="0"/>
    </dxf>
    <dxf>
      <font>
        <b val="0"/>
        <i val="0"/>
        <sz val="10"/>
        <color rgb="FF006600"/>
        <name val="Arial"/>
      </font>
      <fill>
        <patternFill>
          <bgColor rgb="FFCCFFCC"/>
        </patternFill>
      </fill>
    </dxf>
    <dxf>
      <font>
        <b val="0"/>
        <i val="0"/>
        <sz val="10"/>
        <color rgb="FFCC0000"/>
        <name val="Arial"/>
      </font>
      <fill>
        <patternFill>
          <bgColor rgb="FFFFCCCC"/>
        </patternFill>
      </fill>
    </dxf>
    <dxf>
      <font>
        <name val="Arial"/>
      </font>
      <fill>
        <patternFill>
          <bgColor rgb="FF99FF99"/>
        </patternFill>
      </fill>
    </dxf>
    <dxf>
      <font>
        <name val="Arial"/>
      </font>
      <fill>
        <patternFill>
          <bgColor rgb="FFFF0000"/>
        </patternFill>
      </fill>
    </dxf>
    <dxf>
      <font>
        <color rgb="FFFFFFFF"/>
        <name val="Arial"/>
      </font>
      <fill>
        <patternFill>
          <bgColor rgb="FFFFFFFF"/>
        </patternFill>
      </fill>
      <alignment horizontal="center" vertical="center" textRotation="0" wrapText="1" indent="0" shrinkToFit="0"/>
      <border diagonalUp="0" diagonalDown="0">
        <left/>
        <right/>
        <top/>
        <bottom/>
      </border>
      <protection locked="1" hidden="0"/>
    </dxf>
    <dxf>
      <font>
        <name val="Arial"/>
      </font>
      <fill>
        <patternFill>
          <bgColor rgb="FF99FF99"/>
        </patternFill>
      </fill>
    </dxf>
    <dxf>
      <font>
        <name val="Arial"/>
      </font>
      <fill>
        <patternFill>
          <bgColor rgb="FFFF0000"/>
        </patternFill>
      </fill>
    </dxf>
    <dxf>
      <font>
        <name val="Arial"/>
      </font>
      <fill>
        <patternFill>
          <bgColor rgb="FFFF0000"/>
        </patternFill>
      </fill>
    </dxf>
    <dxf>
      <font>
        <name val="Arial"/>
      </font>
      <fill>
        <patternFill>
          <bgColor rgb="FF99FF99"/>
        </patternFill>
      </fill>
    </dxf>
    <dxf>
      <font>
        <color rgb="FFFFFFFF"/>
        <name val="Arial"/>
      </font>
      <fill>
        <patternFill>
          <bgColor rgb="FFFFFFFF"/>
        </patternFill>
      </fill>
      <alignment horizontal="center" vertical="center" textRotation="0" wrapText="1" indent="0" shrinkToFit="0"/>
      <border diagonalUp="0" diagonalDown="0">
        <left/>
        <right/>
        <top/>
        <bottom/>
      </border>
      <protection locked="1" hidden="0"/>
    </dxf>
    <dxf>
      <font>
        <name val="Arial"/>
      </font>
      <fill>
        <patternFill>
          <bgColor rgb="FFFF0000"/>
        </patternFill>
      </fill>
    </dxf>
    <dxf>
      <font>
        <name val="Arial"/>
      </font>
      <fill>
        <patternFill>
          <bgColor rgb="FF99FF99"/>
        </patternFill>
      </fill>
    </dxf>
    <dxf>
      <font>
        <color rgb="FFFFFFFF"/>
        <name val="Arial"/>
      </font>
      <fill>
        <patternFill>
          <bgColor rgb="FFFFFFFF"/>
        </patternFill>
      </fill>
      <alignment horizontal="center" vertical="center" textRotation="0" wrapText="1" indent="0" shrinkToFit="0"/>
      <border diagonalUp="0" diagonalDown="0">
        <left/>
        <right/>
        <top/>
        <bottom/>
      </border>
      <protection locked="1" hidden="0"/>
    </dxf>
    <dxf>
      <font>
        <name val="Arial"/>
      </font>
      <fill>
        <patternFill>
          <bgColor rgb="FFFF0000"/>
        </patternFill>
      </fill>
    </dxf>
    <dxf>
      <font>
        <name val="Arial"/>
      </font>
      <fill>
        <patternFill>
          <bgColor rgb="FF99FF99"/>
        </patternFill>
      </fill>
    </dxf>
    <dxf>
      <font>
        <b val="0"/>
        <i val="0"/>
        <sz val="10"/>
        <color rgb="FF006600"/>
        <name val="Arial"/>
      </font>
      <fill>
        <patternFill>
          <bgColor rgb="FFCCFFCC"/>
        </patternFill>
      </fill>
    </dxf>
    <dxf>
      <font>
        <b val="0"/>
        <i val="0"/>
        <sz val="10"/>
        <color rgb="FFCC0000"/>
        <name val="Arial"/>
      </font>
      <fill>
        <patternFill>
          <bgColor rgb="FFFFCCCC"/>
        </patternFill>
      </fill>
    </dxf>
    <dxf>
      <font>
        <name val="Arial"/>
      </font>
      <fill>
        <patternFill>
          <bgColor rgb="FFFF0000"/>
        </patternFill>
      </fill>
    </dxf>
    <dxf>
      <font>
        <name val="Arial"/>
      </font>
      <fill>
        <patternFill>
          <bgColor rgb="FF99FF99"/>
        </patternFill>
      </fill>
    </dxf>
    <dxf>
      <font>
        <name val="Arial"/>
      </font>
      <fill>
        <patternFill>
          <bgColor rgb="FFFF0000"/>
        </patternFill>
      </fill>
    </dxf>
    <dxf>
      <font>
        <name val="Arial"/>
      </font>
      <fill>
        <patternFill>
          <bgColor rgb="FF99FF99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200"/>
      <rgbColor rgb="FFFF00FF"/>
      <rgbColor rgb="FF00FFFF"/>
      <rgbColor rgb="FFCC0000"/>
      <rgbColor rgb="FF0066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99FF99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66FF66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E18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3"/>
  <sheetViews>
    <sheetView showGridLines="0" tabSelected="1" zoomScale="90" zoomScaleNormal="90" workbookViewId="0">
      <selection activeCell="B8" sqref="B8"/>
    </sheetView>
  </sheetViews>
  <sheetFormatPr baseColWidth="10" defaultColWidth="11.5703125" defaultRowHeight="12.75" zeroHeight="1" x14ac:dyDescent="0.2"/>
  <cols>
    <col min="1" max="1" width="3.7109375" customWidth="1"/>
    <col min="2" max="2" width="79" customWidth="1"/>
    <col min="3" max="3" width="2.28515625" customWidth="1"/>
    <col min="4" max="64" width="11.5703125" hidden="1"/>
  </cols>
  <sheetData>
    <row r="1" spans="1:70" ht="18" x14ac:dyDescent="0.25">
      <c r="B1" s="126" t="s">
        <v>189</v>
      </c>
    </row>
    <row r="2" spans="1:70" ht="18" x14ac:dyDescent="0.25">
      <c r="B2" s="1"/>
    </row>
    <row r="3" spans="1:70" ht="18" x14ac:dyDescent="0.25">
      <c r="B3" s="127" t="s">
        <v>182</v>
      </c>
    </row>
    <row r="4" spans="1:70" ht="18" x14ac:dyDescent="0.25">
      <c r="B4" s="127" t="s">
        <v>188</v>
      </c>
    </row>
    <row r="5" spans="1:70" x14ac:dyDescent="0.2">
      <c r="B5" s="2"/>
    </row>
    <row r="6" spans="1:70" ht="18" x14ac:dyDescent="0.25">
      <c r="B6" s="128" t="s">
        <v>0</v>
      </c>
    </row>
    <row r="7" spans="1:70" x14ac:dyDescent="0.2">
      <c r="B7" s="2"/>
    </row>
    <row r="8" spans="1:70" ht="18" x14ac:dyDescent="0.25">
      <c r="A8" s="3">
        <v>1</v>
      </c>
      <c r="B8" s="129" t="s">
        <v>183</v>
      </c>
      <c r="BR8" s="130" t="s">
        <v>194</v>
      </c>
    </row>
    <row r="9" spans="1:70" ht="18" x14ac:dyDescent="0.25">
      <c r="A9" s="3">
        <v>2</v>
      </c>
      <c r="B9" s="129" t="s">
        <v>184</v>
      </c>
      <c r="BR9" s="130" t="s">
        <v>195</v>
      </c>
    </row>
    <row r="10" spans="1:70" ht="18" x14ac:dyDescent="0.25">
      <c r="A10" s="3">
        <v>3</v>
      </c>
      <c r="B10" s="129" t="s">
        <v>185</v>
      </c>
      <c r="BR10" s="130" t="s">
        <v>196</v>
      </c>
    </row>
    <row r="11" spans="1:70" ht="18" x14ac:dyDescent="0.25">
      <c r="A11" s="3">
        <v>4</v>
      </c>
      <c r="B11" s="129" t="s">
        <v>186</v>
      </c>
      <c r="BR11" s="130" t="s">
        <v>197</v>
      </c>
    </row>
    <row r="12" spans="1:70" ht="18" x14ac:dyDescent="0.25">
      <c r="A12" s="3">
        <v>5</v>
      </c>
      <c r="B12" s="129" t="s">
        <v>187</v>
      </c>
      <c r="BR12" s="130" t="s">
        <v>198</v>
      </c>
    </row>
    <row r="13" spans="1:70" ht="18" x14ac:dyDescent="0.25">
      <c r="B13" s="130"/>
    </row>
  </sheetData>
  <sheetProtection algorithmName="SHA-512" hashValue="g3tihovgTwhXMVeF5qS3ncDaS6w/bURvvqSmy4VCf3JjysE1m4VgnB6Wj3A/2myn+VOc7/mKLCjXplpPFRtDLQ==" saltValue="CzsBDYe+0qnxJqvJ3NswmQ==" spinCount="100000" sheet="1" objects="1" scenarios="1"/>
  <hyperlinks>
    <hyperlink ref="B8" location="O!A1" display="Remorques de tous PTAC (dont caravanes)"/>
    <hyperlink ref="B9" location="'Cat M1'!A1" display="Véhicules de transport de personnes de 9 places maximum (dont camping-car)"/>
    <hyperlink ref="B10" location="'Cat N1'!A1" display="Véhicules de transport de marchandises de 3,5 t de PTAC maximum"/>
    <hyperlink ref="B11" location="'Cat N2-N3'!A1" display="Véhicules de transport de marchandises de PTAC supérieur à 3,5 t"/>
    <hyperlink ref="B12" location="'Benne Amovible'!A1" display="Véhicules à benne amovible"/>
  </hyperlinks>
  <pageMargins left="0.78749999999999998" right="0.78749999999999998" top="0.78749999999999998" bottom="0.78749999999999998" header="0.51180555555555496" footer="0.51180555555555496"/>
  <pageSetup paperSize="9" firstPageNumber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MJ86"/>
  <sheetViews>
    <sheetView showGridLines="0" zoomScale="90" zoomScaleNormal="90" workbookViewId="0">
      <selection sqref="A1:H1"/>
    </sheetView>
  </sheetViews>
  <sheetFormatPr baseColWidth="10" defaultColWidth="11.5703125" defaultRowHeight="12.75" x14ac:dyDescent="0.2"/>
  <cols>
    <col min="1" max="1" width="3.140625" style="4" customWidth="1"/>
    <col min="2" max="2" width="47.42578125" style="4" customWidth="1"/>
    <col min="3" max="3" width="19.7109375" style="4" customWidth="1"/>
    <col min="4" max="4" width="36.140625" style="4" customWidth="1"/>
    <col min="5" max="5" width="15.140625" style="4" customWidth="1"/>
    <col min="6" max="6" width="25" style="4" customWidth="1"/>
    <col min="7" max="7" width="25.28515625" style="4" customWidth="1"/>
    <col min="8" max="8" width="4.140625" style="4" customWidth="1"/>
    <col min="9" max="9" width="22.140625" style="4" hidden="1" customWidth="1"/>
    <col min="10" max="10" width="18" style="4" hidden="1" customWidth="1"/>
    <col min="11" max="1024" width="11.5703125" style="4" hidden="1"/>
  </cols>
  <sheetData>
    <row r="1" spans="1:1024" ht="37.5" customHeight="1" x14ac:dyDescent="0.2">
      <c r="A1" s="161" t="s">
        <v>1</v>
      </c>
      <c r="B1" s="161"/>
      <c r="C1" s="161"/>
      <c r="D1" s="161"/>
      <c r="E1" s="161"/>
      <c r="F1" s="161"/>
      <c r="G1" s="161"/>
      <c r="H1" s="161"/>
    </row>
    <row r="3" spans="1:1024" s="5" customFormat="1" ht="18" x14ac:dyDescent="0.2">
      <c r="A3" s="162" t="s">
        <v>2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62"/>
      <c r="P3" s="162"/>
      <c r="Q3" s="162"/>
      <c r="R3" s="162"/>
      <c r="S3" s="162"/>
      <c r="T3" s="162"/>
      <c r="U3" s="162"/>
      <c r="V3" s="162"/>
      <c r="W3" s="162"/>
      <c r="X3" s="162"/>
      <c r="Y3" s="162"/>
      <c r="Z3" s="162"/>
      <c r="AA3" s="162"/>
      <c r="AB3" s="162"/>
      <c r="AC3" s="162"/>
      <c r="AD3" s="162"/>
      <c r="AE3" s="162"/>
      <c r="AF3" s="162"/>
      <c r="AG3" s="162"/>
      <c r="AH3" s="162"/>
      <c r="AI3" s="162"/>
      <c r="AJ3" s="162"/>
      <c r="AK3" s="162"/>
      <c r="AL3" s="162"/>
      <c r="AM3" s="162"/>
      <c r="AN3" s="162"/>
      <c r="AO3" s="162"/>
      <c r="AP3" s="162"/>
      <c r="AQ3" s="162"/>
      <c r="AR3" s="162"/>
      <c r="AS3" s="162"/>
      <c r="AT3" s="162"/>
      <c r="AU3" s="162"/>
      <c r="AV3" s="162"/>
      <c r="AW3" s="162"/>
      <c r="AX3" s="162"/>
      <c r="AY3" s="162"/>
      <c r="AZ3" s="162"/>
      <c r="BA3" s="162"/>
      <c r="BB3" s="162"/>
      <c r="BC3" s="162"/>
      <c r="BD3" s="162"/>
      <c r="BE3" s="162"/>
      <c r="BF3" s="162"/>
      <c r="BG3" s="162"/>
      <c r="BH3" s="162"/>
      <c r="BI3" s="162"/>
      <c r="BJ3" s="162"/>
      <c r="BK3" s="162"/>
      <c r="BL3" s="162"/>
      <c r="BM3" s="162"/>
      <c r="BN3" s="162"/>
      <c r="BO3" s="162"/>
      <c r="BP3" s="162"/>
      <c r="BQ3" s="162"/>
      <c r="BR3" s="162"/>
      <c r="BS3" s="162"/>
      <c r="BT3" s="162"/>
      <c r="BU3" s="162"/>
      <c r="BV3" s="162"/>
      <c r="BW3" s="162"/>
      <c r="BX3" s="162"/>
      <c r="BY3" s="162"/>
      <c r="BZ3" s="162"/>
      <c r="CA3" s="162"/>
      <c r="CB3" s="162"/>
      <c r="CC3" s="162"/>
      <c r="CD3" s="162"/>
      <c r="CE3" s="162"/>
      <c r="CF3" s="162"/>
      <c r="CG3" s="162"/>
      <c r="CH3" s="162"/>
      <c r="CI3" s="162"/>
      <c r="CJ3" s="162"/>
      <c r="CK3" s="162"/>
      <c r="CL3" s="162"/>
      <c r="CM3" s="162"/>
      <c r="CN3" s="162"/>
      <c r="CO3" s="162"/>
      <c r="CP3" s="162"/>
      <c r="CQ3" s="162"/>
      <c r="CR3" s="162"/>
      <c r="CS3" s="162"/>
      <c r="CT3" s="162"/>
      <c r="CU3" s="162"/>
      <c r="CV3" s="162"/>
      <c r="CW3" s="162"/>
      <c r="CX3" s="162"/>
      <c r="CY3" s="162"/>
      <c r="CZ3" s="162"/>
      <c r="DA3" s="162"/>
      <c r="DB3" s="162"/>
      <c r="DC3" s="162"/>
      <c r="DD3" s="162"/>
      <c r="DE3" s="162"/>
      <c r="DF3" s="162"/>
      <c r="DG3" s="162"/>
      <c r="DH3" s="162"/>
      <c r="DI3" s="162"/>
      <c r="DJ3" s="162"/>
      <c r="DK3" s="162"/>
      <c r="DL3" s="162"/>
      <c r="DM3" s="162"/>
      <c r="DN3" s="162"/>
      <c r="DO3" s="162"/>
      <c r="DP3" s="162"/>
      <c r="DQ3" s="162"/>
      <c r="DR3" s="162"/>
      <c r="DS3" s="162"/>
      <c r="DT3" s="162"/>
      <c r="DU3" s="162"/>
      <c r="DV3" s="162"/>
      <c r="DW3" s="162"/>
      <c r="DX3" s="162"/>
      <c r="DY3" s="162"/>
      <c r="DZ3" s="162"/>
      <c r="EA3" s="162"/>
      <c r="EB3" s="162"/>
      <c r="EC3" s="162"/>
      <c r="ED3" s="162"/>
      <c r="EE3" s="162"/>
      <c r="EF3" s="162"/>
      <c r="EG3" s="162"/>
      <c r="EH3" s="162"/>
      <c r="EI3" s="162"/>
      <c r="EJ3" s="162"/>
      <c r="EK3" s="162"/>
      <c r="EL3" s="162"/>
      <c r="EM3" s="162"/>
      <c r="EN3" s="162"/>
      <c r="EO3" s="162"/>
      <c r="EP3" s="162"/>
      <c r="EQ3" s="162"/>
      <c r="ER3" s="162"/>
      <c r="ES3" s="162"/>
      <c r="ET3" s="162"/>
      <c r="EU3" s="162"/>
      <c r="EV3" s="162"/>
      <c r="EW3" s="162"/>
      <c r="EX3" s="162"/>
      <c r="EY3" s="162"/>
      <c r="EZ3" s="162"/>
      <c r="FA3" s="162"/>
      <c r="FB3" s="162"/>
      <c r="FC3" s="162"/>
      <c r="FD3" s="162"/>
      <c r="FE3" s="162"/>
      <c r="FF3" s="162"/>
      <c r="FG3" s="162"/>
      <c r="FH3" s="162"/>
      <c r="FI3" s="162"/>
      <c r="FJ3" s="162"/>
      <c r="FK3" s="162"/>
      <c r="FL3" s="162"/>
      <c r="FM3" s="162"/>
      <c r="FN3" s="162"/>
      <c r="FO3" s="162"/>
      <c r="FP3" s="162"/>
      <c r="FQ3" s="162"/>
      <c r="FR3" s="162"/>
      <c r="FS3" s="162"/>
      <c r="FT3" s="162"/>
      <c r="FU3" s="162"/>
      <c r="FV3" s="162"/>
      <c r="FW3" s="162"/>
      <c r="FX3" s="162"/>
      <c r="FY3" s="162"/>
      <c r="FZ3" s="162"/>
      <c r="GA3" s="162"/>
      <c r="GB3" s="162"/>
      <c r="GC3" s="162"/>
      <c r="GD3" s="162"/>
      <c r="GE3" s="162"/>
      <c r="GF3" s="162"/>
      <c r="GG3" s="162"/>
      <c r="GH3" s="162"/>
      <c r="GI3" s="162"/>
      <c r="GJ3" s="162"/>
      <c r="GK3" s="162"/>
      <c r="GL3" s="162"/>
      <c r="GM3" s="162"/>
      <c r="GN3" s="162"/>
      <c r="GO3" s="162"/>
      <c r="GP3" s="162"/>
      <c r="GQ3" s="162"/>
      <c r="GR3" s="162"/>
      <c r="GS3" s="162"/>
      <c r="GT3" s="162"/>
      <c r="GU3" s="162"/>
      <c r="GV3" s="162"/>
      <c r="GW3" s="162"/>
      <c r="GX3" s="162"/>
      <c r="GY3" s="162"/>
      <c r="GZ3" s="162"/>
      <c r="HA3" s="162"/>
      <c r="HB3" s="162"/>
      <c r="HC3" s="162"/>
      <c r="HD3" s="162"/>
      <c r="HE3" s="162"/>
      <c r="HF3" s="162"/>
      <c r="HG3" s="162"/>
      <c r="HH3" s="162"/>
      <c r="HI3" s="162"/>
      <c r="HJ3" s="162"/>
      <c r="HK3" s="162"/>
      <c r="HL3" s="162"/>
      <c r="HM3" s="162"/>
      <c r="HN3" s="162"/>
      <c r="HO3" s="162"/>
      <c r="HP3" s="162"/>
      <c r="HQ3" s="162"/>
      <c r="HR3" s="162"/>
      <c r="HS3" s="162"/>
      <c r="HT3" s="162"/>
      <c r="HU3" s="162"/>
      <c r="HV3" s="162"/>
      <c r="HW3" s="162"/>
      <c r="HX3" s="162"/>
      <c r="HY3" s="162"/>
      <c r="HZ3" s="162"/>
      <c r="IA3" s="162"/>
      <c r="IB3" s="162"/>
      <c r="IC3" s="162"/>
      <c r="ID3" s="162"/>
      <c r="IE3" s="162"/>
      <c r="IF3" s="162"/>
      <c r="IG3" s="162"/>
      <c r="IH3" s="162"/>
      <c r="II3" s="162"/>
      <c r="IJ3" s="162"/>
      <c r="IK3" s="162"/>
      <c r="IL3" s="162"/>
      <c r="IM3" s="162"/>
      <c r="IN3" s="162"/>
      <c r="IO3" s="162"/>
      <c r="IP3" s="162"/>
      <c r="IQ3" s="162"/>
      <c r="IR3" s="162"/>
      <c r="IS3" s="162"/>
      <c r="IT3" s="162"/>
      <c r="IU3" s="162"/>
      <c r="IV3" s="162"/>
      <c r="IW3" s="162"/>
      <c r="IX3" s="162"/>
      <c r="IY3" s="162"/>
      <c r="IZ3" s="162"/>
      <c r="JA3" s="162"/>
      <c r="JB3" s="162"/>
      <c r="JC3" s="162"/>
      <c r="JD3" s="162"/>
      <c r="JE3" s="162"/>
      <c r="JF3" s="162"/>
      <c r="JG3" s="162"/>
      <c r="JH3" s="162"/>
      <c r="JI3" s="162"/>
      <c r="JJ3" s="162"/>
      <c r="JK3" s="162"/>
      <c r="JL3" s="162"/>
      <c r="JM3" s="162"/>
      <c r="JN3" s="162"/>
      <c r="JO3" s="162"/>
      <c r="JP3" s="162"/>
      <c r="JQ3" s="162"/>
      <c r="JR3" s="162"/>
      <c r="JS3" s="162"/>
      <c r="JT3" s="162"/>
      <c r="JU3" s="162"/>
      <c r="JV3" s="162"/>
      <c r="JW3" s="162"/>
      <c r="JX3" s="162"/>
      <c r="JY3" s="162"/>
      <c r="JZ3" s="162"/>
      <c r="KA3" s="162"/>
      <c r="KB3" s="162"/>
      <c r="KC3" s="162"/>
      <c r="KD3" s="162"/>
      <c r="KE3" s="162"/>
      <c r="KF3" s="162"/>
      <c r="KG3" s="162"/>
      <c r="KH3" s="162"/>
      <c r="KI3" s="162"/>
      <c r="KJ3" s="162"/>
      <c r="KK3" s="162"/>
      <c r="KL3" s="162"/>
      <c r="KM3" s="162"/>
      <c r="KN3" s="162"/>
      <c r="KO3" s="162"/>
      <c r="KP3" s="162"/>
      <c r="KQ3" s="162"/>
      <c r="KR3" s="162"/>
      <c r="KS3" s="162"/>
      <c r="KT3" s="162"/>
      <c r="KU3" s="162"/>
      <c r="KV3" s="162"/>
      <c r="KW3" s="162"/>
      <c r="KX3" s="162"/>
      <c r="KY3" s="162"/>
      <c r="KZ3" s="162"/>
      <c r="LA3" s="162"/>
      <c r="LB3" s="162"/>
      <c r="LC3" s="162"/>
      <c r="LD3" s="162"/>
      <c r="LE3" s="162"/>
      <c r="LF3" s="162"/>
      <c r="LG3" s="162"/>
      <c r="LH3" s="162"/>
      <c r="LI3" s="162"/>
      <c r="LJ3" s="162"/>
      <c r="LK3" s="162"/>
      <c r="LL3" s="162"/>
      <c r="LM3" s="162"/>
      <c r="LN3" s="162"/>
      <c r="LO3" s="162"/>
      <c r="LP3" s="162"/>
      <c r="LQ3" s="162"/>
      <c r="LR3" s="162"/>
      <c r="LS3" s="162"/>
      <c r="LT3" s="162"/>
      <c r="LU3" s="162"/>
      <c r="LV3" s="162"/>
      <c r="LW3" s="162"/>
      <c r="LX3" s="162"/>
      <c r="LY3" s="162"/>
      <c r="LZ3" s="162"/>
      <c r="MA3" s="162"/>
      <c r="MB3" s="162"/>
      <c r="MC3" s="162"/>
      <c r="MD3" s="162"/>
      <c r="ME3" s="162"/>
      <c r="MF3" s="162"/>
      <c r="MG3" s="162"/>
      <c r="MH3" s="162"/>
      <c r="MI3" s="162"/>
      <c r="MJ3" s="162"/>
      <c r="MK3" s="162"/>
      <c r="ML3" s="162"/>
      <c r="MM3" s="162"/>
      <c r="MN3" s="162"/>
      <c r="MO3" s="162"/>
      <c r="MP3" s="162"/>
      <c r="MQ3" s="162"/>
      <c r="MR3" s="162"/>
      <c r="MS3" s="162"/>
      <c r="MT3" s="162"/>
      <c r="MU3" s="162"/>
      <c r="MV3" s="162"/>
      <c r="MW3" s="162"/>
      <c r="MX3" s="162"/>
      <c r="MY3" s="162"/>
      <c r="MZ3" s="162"/>
      <c r="NA3" s="162"/>
      <c r="NB3" s="162"/>
      <c r="NC3" s="162"/>
      <c r="ND3" s="162"/>
      <c r="NE3" s="162"/>
      <c r="NF3" s="162"/>
      <c r="NG3" s="162"/>
      <c r="NH3" s="162"/>
      <c r="NI3" s="162"/>
      <c r="NJ3" s="162"/>
      <c r="NK3" s="162"/>
      <c r="NL3" s="162"/>
      <c r="NM3" s="162"/>
      <c r="NN3" s="162"/>
      <c r="NO3" s="162"/>
      <c r="NP3" s="162"/>
      <c r="NQ3" s="162"/>
      <c r="NR3" s="162"/>
      <c r="NS3" s="162"/>
      <c r="NT3" s="162"/>
      <c r="NU3" s="162"/>
      <c r="NV3" s="162"/>
      <c r="NW3" s="162"/>
      <c r="NX3" s="162"/>
      <c r="NY3" s="162"/>
      <c r="NZ3" s="162"/>
      <c r="OA3" s="162"/>
      <c r="OB3" s="162"/>
      <c r="OC3" s="162"/>
      <c r="OD3" s="162"/>
      <c r="OE3" s="162"/>
      <c r="OF3" s="162"/>
      <c r="OG3" s="162"/>
      <c r="OH3" s="162"/>
      <c r="OI3" s="162"/>
      <c r="OJ3" s="162"/>
      <c r="OK3" s="162"/>
      <c r="OL3" s="162"/>
      <c r="OM3" s="162"/>
      <c r="ON3" s="162"/>
      <c r="OO3" s="162"/>
      <c r="OP3" s="162"/>
      <c r="OQ3" s="162"/>
      <c r="OR3" s="162"/>
      <c r="OS3" s="162"/>
      <c r="OT3" s="162"/>
      <c r="OU3" s="162"/>
      <c r="OV3" s="162"/>
      <c r="OW3" s="162"/>
      <c r="OX3" s="162"/>
      <c r="OY3" s="162"/>
      <c r="OZ3" s="162"/>
      <c r="PA3" s="162"/>
      <c r="PB3" s="162"/>
      <c r="PC3" s="162"/>
      <c r="PD3" s="162"/>
      <c r="PE3" s="162"/>
      <c r="PF3" s="162"/>
      <c r="PG3" s="162"/>
      <c r="PH3" s="162"/>
      <c r="PI3" s="162"/>
      <c r="PJ3" s="162"/>
      <c r="PK3" s="162"/>
      <c r="PL3" s="162"/>
      <c r="PM3" s="162"/>
      <c r="PN3" s="162"/>
      <c r="PO3" s="162"/>
      <c r="PP3" s="162"/>
      <c r="PQ3" s="162"/>
      <c r="PR3" s="162"/>
      <c r="PS3" s="162"/>
      <c r="PT3" s="162"/>
      <c r="PU3" s="162"/>
      <c r="PV3" s="162"/>
      <c r="PW3" s="162"/>
      <c r="PX3" s="162"/>
      <c r="PY3" s="162"/>
      <c r="PZ3" s="162"/>
      <c r="QA3" s="162"/>
      <c r="QB3" s="162"/>
      <c r="QC3" s="162"/>
      <c r="QD3" s="162"/>
      <c r="QE3" s="162"/>
      <c r="QF3" s="162"/>
      <c r="QG3" s="162"/>
      <c r="QH3" s="162"/>
      <c r="QI3" s="162"/>
      <c r="QJ3" s="162"/>
      <c r="QK3" s="162"/>
      <c r="QL3" s="162"/>
      <c r="QM3" s="162"/>
      <c r="QN3" s="162"/>
      <c r="QO3" s="162"/>
      <c r="QP3" s="162"/>
      <c r="QQ3" s="162"/>
      <c r="QR3" s="162"/>
      <c r="QS3" s="162"/>
      <c r="QT3" s="162"/>
      <c r="QU3" s="162"/>
      <c r="QV3" s="162"/>
      <c r="QW3" s="162"/>
      <c r="QX3" s="162"/>
      <c r="QY3" s="162"/>
      <c r="QZ3" s="162"/>
      <c r="RA3" s="162"/>
      <c r="RB3" s="162"/>
      <c r="RC3" s="162"/>
      <c r="RD3" s="162"/>
      <c r="RE3" s="162"/>
      <c r="RF3" s="162"/>
      <c r="RG3" s="162"/>
      <c r="RH3" s="162"/>
      <c r="RI3" s="162"/>
      <c r="RJ3" s="162"/>
      <c r="RK3" s="162"/>
      <c r="RL3" s="162"/>
      <c r="RM3" s="162"/>
      <c r="RN3" s="162"/>
      <c r="RO3" s="162"/>
      <c r="RP3" s="162"/>
      <c r="RQ3" s="162"/>
      <c r="RR3" s="162"/>
      <c r="RS3" s="162"/>
      <c r="RT3" s="162"/>
      <c r="RU3" s="162"/>
      <c r="RV3" s="162"/>
      <c r="RW3" s="162"/>
      <c r="RX3" s="162"/>
      <c r="RY3" s="162"/>
      <c r="RZ3" s="162"/>
      <c r="SA3" s="162"/>
      <c r="SB3" s="162"/>
      <c r="SC3" s="162"/>
      <c r="SD3" s="162"/>
      <c r="SE3" s="162"/>
      <c r="SF3" s="162"/>
      <c r="SG3" s="162"/>
      <c r="SH3" s="162"/>
      <c r="SI3" s="162"/>
      <c r="SJ3" s="162"/>
      <c r="SK3" s="162"/>
      <c r="SL3" s="162"/>
      <c r="SM3" s="162"/>
      <c r="SN3" s="162"/>
      <c r="SO3" s="162"/>
      <c r="SP3" s="162"/>
      <c r="SQ3" s="162"/>
      <c r="SR3" s="162"/>
      <c r="SS3" s="162"/>
      <c r="ST3" s="162"/>
      <c r="SU3" s="162"/>
      <c r="SV3" s="162"/>
      <c r="SW3" s="162"/>
      <c r="SX3" s="162"/>
      <c r="SY3" s="162"/>
      <c r="SZ3" s="162"/>
      <c r="TA3" s="162"/>
      <c r="TB3" s="162"/>
      <c r="TC3" s="162"/>
      <c r="TD3" s="162"/>
      <c r="TE3" s="162"/>
      <c r="TF3" s="162"/>
      <c r="TG3" s="162"/>
      <c r="TH3" s="162"/>
      <c r="TI3" s="162"/>
      <c r="TJ3" s="162"/>
      <c r="TK3" s="162"/>
      <c r="TL3" s="162"/>
      <c r="TM3" s="162"/>
      <c r="TN3" s="162"/>
      <c r="TO3" s="162"/>
      <c r="TP3" s="162"/>
      <c r="TQ3" s="162"/>
      <c r="TR3" s="162"/>
      <c r="TS3" s="162"/>
      <c r="TT3" s="162"/>
      <c r="TU3" s="162"/>
      <c r="TV3" s="162"/>
      <c r="TW3" s="162"/>
      <c r="TX3" s="162"/>
      <c r="TY3" s="162"/>
      <c r="TZ3" s="162"/>
      <c r="UA3" s="162"/>
      <c r="UB3" s="162"/>
      <c r="UC3" s="162"/>
      <c r="UD3" s="162"/>
      <c r="UE3" s="162"/>
      <c r="UF3" s="162"/>
      <c r="UG3" s="162"/>
      <c r="UH3" s="162"/>
      <c r="UI3" s="162"/>
      <c r="UJ3" s="162"/>
      <c r="UK3" s="162"/>
      <c r="UL3" s="162"/>
      <c r="UM3" s="162"/>
      <c r="UN3" s="162"/>
      <c r="UO3" s="162"/>
      <c r="UP3" s="162"/>
      <c r="UQ3" s="162"/>
      <c r="UR3" s="162"/>
      <c r="US3" s="162"/>
      <c r="UT3" s="162"/>
      <c r="UU3" s="162"/>
      <c r="UV3" s="162"/>
      <c r="UW3" s="162"/>
      <c r="UX3" s="162"/>
      <c r="UY3" s="162"/>
      <c r="UZ3" s="162"/>
      <c r="VA3" s="162"/>
      <c r="VB3" s="162"/>
      <c r="VC3" s="162"/>
      <c r="VD3" s="162"/>
      <c r="VE3" s="162"/>
      <c r="VF3" s="162"/>
      <c r="VG3" s="162"/>
      <c r="VH3" s="162"/>
      <c r="VI3" s="162"/>
      <c r="VJ3" s="162"/>
      <c r="VK3" s="162"/>
      <c r="VL3" s="162"/>
      <c r="VM3" s="162"/>
      <c r="VN3" s="162"/>
      <c r="VO3" s="162"/>
      <c r="VP3" s="162"/>
      <c r="VQ3" s="162"/>
      <c r="VR3" s="162"/>
      <c r="VS3" s="162"/>
      <c r="VT3" s="162"/>
      <c r="VU3" s="162"/>
      <c r="VV3" s="162"/>
      <c r="VW3" s="162"/>
      <c r="VX3" s="162"/>
      <c r="VY3" s="162"/>
      <c r="VZ3" s="162"/>
      <c r="WA3" s="162"/>
      <c r="WB3" s="162"/>
      <c r="WC3" s="162"/>
      <c r="WD3" s="162"/>
      <c r="WE3" s="162"/>
      <c r="WF3" s="162"/>
      <c r="WG3" s="162"/>
      <c r="WH3" s="162"/>
      <c r="WI3" s="162"/>
      <c r="WJ3" s="162"/>
      <c r="WK3" s="162"/>
      <c r="WL3" s="162"/>
      <c r="WM3" s="162"/>
      <c r="WN3" s="162"/>
      <c r="WO3" s="162"/>
      <c r="WP3" s="162"/>
      <c r="WQ3" s="162"/>
      <c r="WR3" s="162"/>
      <c r="WS3" s="162"/>
      <c r="WT3" s="162"/>
      <c r="WU3" s="162"/>
      <c r="WV3" s="162"/>
      <c r="WW3" s="162"/>
      <c r="WX3" s="162"/>
      <c r="WY3" s="162"/>
      <c r="WZ3" s="162"/>
      <c r="XA3" s="162"/>
      <c r="XB3" s="162"/>
      <c r="XC3" s="162"/>
      <c r="XD3" s="162"/>
      <c r="XE3" s="162"/>
      <c r="XF3" s="162"/>
      <c r="XG3" s="162"/>
      <c r="XH3" s="162"/>
      <c r="XI3" s="162"/>
      <c r="XJ3" s="162"/>
      <c r="XK3" s="162"/>
      <c r="XL3" s="162"/>
      <c r="XM3" s="162"/>
      <c r="XN3" s="162"/>
      <c r="XO3" s="162"/>
      <c r="XP3" s="162"/>
      <c r="XQ3" s="162"/>
      <c r="XR3" s="162"/>
      <c r="XS3" s="162"/>
      <c r="XT3" s="162"/>
      <c r="XU3" s="162"/>
      <c r="XV3" s="162"/>
      <c r="XW3" s="162"/>
      <c r="XX3" s="162"/>
      <c r="XY3" s="162"/>
      <c r="XZ3" s="162"/>
      <c r="YA3" s="162"/>
      <c r="YB3" s="162"/>
      <c r="YC3" s="162"/>
      <c r="YD3" s="162"/>
      <c r="YE3" s="162"/>
      <c r="YF3" s="162"/>
      <c r="YG3" s="162"/>
      <c r="YH3" s="162"/>
      <c r="YI3" s="162"/>
      <c r="YJ3" s="162"/>
      <c r="YK3" s="162"/>
      <c r="YL3" s="162"/>
      <c r="YM3" s="162"/>
      <c r="YN3" s="162"/>
      <c r="YO3" s="162"/>
      <c r="YP3" s="162"/>
      <c r="YQ3" s="162"/>
      <c r="YR3" s="162"/>
      <c r="YS3" s="162"/>
      <c r="YT3" s="162"/>
      <c r="YU3" s="162"/>
      <c r="YV3" s="162"/>
      <c r="YW3" s="162"/>
      <c r="YX3" s="162"/>
      <c r="YY3" s="162"/>
      <c r="YZ3" s="162"/>
      <c r="ZA3" s="162"/>
      <c r="ZB3" s="162"/>
      <c r="ZC3" s="162"/>
      <c r="ZD3" s="162"/>
      <c r="ZE3" s="162"/>
      <c r="ZF3" s="162"/>
      <c r="ZG3" s="162"/>
      <c r="ZH3" s="162"/>
      <c r="ZI3" s="162"/>
      <c r="ZJ3" s="162"/>
      <c r="ZK3" s="162"/>
      <c r="ZL3" s="162"/>
      <c r="ZM3" s="162"/>
      <c r="ZN3" s="162"/>
      <c r="ZO3" s="162"/>
      <c r="ZP3" s="162"/>
      <c r="ZQ3" s="162"/>
      <c r="ZR3" s="162"/>
      <c r="ZS3" s="162"/>
      <c r="ZT3" s="162"/>
      <c r="ZU3" s="162"/>
      <c r="ZV3" s="162"/>
      <c r="ZW3" s="162"/>
      <c r="ZX3" s="162"/>
      <c r="ZY3" s="162"/>
      <c r="ZZ3" s="162"/>
      <c r="AAA3" s="162"/>
      <c r="AAB3" s="162"/>
      <c r="AAC3" s="162"/>
      <c r="AAD3" s="162"/>
      <c r="AAE3" s="162"/>
      <c r="AAF3" s="162"/>
      <c r="AAG3" s="162"/>
      <c r="AAH3" s="162"/>
      <c r="AAI3" s="162"/>
      <c r="AAJ3" s="162"/>
      <c r="AAK3" s="162"/>
      <c r="AAL3" s="162"/>
      <c r="AAM3" s="162"/>
      <c r="AAN3" s="162"/>
      <c r="AAO3" s="162"/>
      <c r="AAP3" s="162"/>
      <c r="AAQ3" s="162"/>
      <c r="AAR3" s="162"/>
      <c r="AAS3" s="162"/>
      <c r="AAT3" s="162"/>
      <c r="AAU3" s="162"/>
      <c r="AAV3" s="162"/>
      <c r="AAW3" s="162"/>
      <c r="AAX3" s="162"/>
      <c r="AAY3" s="162"/>
      <c r="AAZ3" s="162"/>
      <c r="ABA3" s="162"/>
      <c r="ABB3" s="162"/>
      <c r="ABC3" s="162"/>
      <c r="ABD3" s="162"/>
      <c r="ABE3" s="162"/>
      <c r="ABF3" s="162"/>
      <c r="ABG3" s="162"/>
      <c r="ABH3" s="162"/>
      <c r="ABI3" s="162"/>
      <c r="ABJ3" s="162"/>
      <c r="ABK3" s="162"/>
      <c r="ABL3" s="162"/>
      <c r="ABM3" s="162"/>
      <c r="ABN3" s="162"/>
      <c r="ABO3" s="162"/>
      <c r="ABP3" s="162"/>
      <c r="ABQ3" s="162"/>
      <c r="ABR3" s="162"/>
      <c r="ABS3" s="162"/>
      <c r="ABT3" s="162"/>
      <c r="ABU3" s="162"/>
      <c r="ABV3" s="162"/>
      <c r="ABW3" s="162"/>
      <c r="ABX3" s="162"/>
      <c r="ABY3" s="162"/>
      <c r="ABZ3" s="162"/>
      <c r="ACA3" s="162"/>
      <c r="ACB3" s="162"/>
      <c r="ACC3" s="162"/>
      <c r="ACD3" s="162"/>
      <c r="ACE3" s="162"/>
      <c r="ACF3" s="162"/>
      <c r="ACG3" s="162"/>
      <c r="ACH3" s="162"/>
      <c r="ACI3" s="162"/>
      <c r="ACJ3" s="162"/>
      <c r="ACK3" s="162"/>
      <c r="ACL3" s="162"/>
      <c r="ACM3" s="162"/>
      <c r="ACN3" s="162"/>
      <c r="ACO3" s="162"/>
      <c r="ACP3" s="162"/>
      <c r="ACQ3" s="162"/>
      <c r="ACR3" s="162"/>
      <c r="ACS3" s="162"/>
      <c r="ACT3" s="162"/>
      <c r="ACU3" s="162"/>
      <c r="ACV3" s="162"/>
      <c r="ACW3" s="162"/>
      <c r="ACX3" s="162"/>
      <c r="ACY3" s="162"/>
      <c r="ACZ3" s="162"/>
      <c r="ADA3" s="162"/>
      <c r="ADB3" s="162"/>
      <c r="ADC3" s="162"/>
      <c r="ADD3" s="162"/>
      <c r="ADE3" s="162"/>
      <c r="ADF3" s="162"/>
      <c r="ADG3" s="162"/>
      <c r="ADH3" s="162"/>
      <c r="ADI3" s="162"/>
      <c r="ADJ3" s="162"/>
      <c r="ADK3" s="162"/>
      <c r="ADL3" s="162"/>
      <c r="ADM3" s="162"/>
      <c r="ADN3" s="162"/>
      <c r="ADO3" s="162"/>
      <c r="ADP3" s="162"/>
      <c r="ADQ3" s="162"/>
      <c r="ADR3" s="162"/>
      <c r="ADS3" s="162"/>
      <c r="ADT3" s="162"/>
      <c r="ADU3" s="162"/>
      <c r="ADV3" s="162"/>
      <c r="ADW3" s="162"/>
      <c r="ADX3" s="162"/>
      <c r="ADY3" s="162"/>
      <c r="ADZ3" s="162"/>
      <c r="AEA3" s="162"/>
      <c r="AEB3" s="162"/>
      <c r="AEC3" s="162"/>
      <c r="AED3" s="162"/>
      <c r="AEE3" s="162"/>
      <c r="AEF3" s="162"/>
      <c r="AEG3" s="162"/>
      <c r="AEH3" s="162"/>
      <c r="AEI3" s="162"/>
      <c r="AEJ3" s="162"/>
      <c r="AEK3" s="162"/>
      <c r="AEL3" s="162"/>
      <c r="AEM3" s="162"/>
      <c r="AEN3" s="162"/>
      <c r="AEO3" s="162"/>
      <c r="AEP3" s="162"/>
      <c r="AEQ3" s="162"/>
      <c r="AER3" s="162"/>
      <c r="AES3" s="162"/>
      <c r="AET3" s="162"/>
      <c r="AEU3" s="162"/>
      <c r="AEV3" s="162"/>
      <c r="AEW3" s="162"/>
      <c r="AEX3" s="162"/>
      <c r="AEY3" s="162"/>
      <c r="AEZ3" s="162"/>
      <c r="AFA3" s="162"/>
      <c r="AFB3" s="162"/>
      <c r="AFC3" s="162"/>
      <c r="AFD3" s="162"/>
      <c r="AFE3" s="162"/>
      <c r="AFF3" s="162"/>
      <c r="AFG3" s="162"/>
      <c r="AFH3" s="162"/>
      <c r="AFI3" s="162"/>
      <c r="AFJ3" s="162"/>
      <c r="AFK3" s="162"/>
      <c r="AFL3" s="162"/>
      <c r="AFM3" s="162"/>
      <c r="AFN3" s="162"/>
      <c r="AFO3" s="162"/>
      <c r="AFP3" s="162"/>
      <c r="AFQ3" s="162"/>
      <c r="AFR3" s="162"/>
      <c r="AFS3" s="162"/>
      <c r="AFT3" s="162"/>
      <c r="AFU3" s="162"/>
      <c r="AFV3" s="162"/>
      <c r="AFW3" s="162"/>
      <c r="AFX3" s="162"/>
      <c r="AFY3" s="162"/>
      <c r="AFZ3" s="162"/>
      <c r="AGA3" s="162"/>
      <c r="AGB3" s="162"/>
      <c r="AGC3" s="162"/>
      <c r="AGD3" s="162"/>
      <c r="AGE3" s="162"/>
      <c r="AGF3" s="162"/>
      <c r="AGG3" s="162"/>
      <c r="AGH3" s="162"/>
      <c r="AGI3" s="162"/>
      <c r="AGJ3" s="162"/>
      <c r="AGK3" s="162"/>
      <c r="AGL3" s="162"/>
      <c r="AGM3" s="162"/>
      <c r="AGN3" s="162"/>
      <c r="AGO3" s="162"/>
      <c r="AGP3" s="162"/>
      <c r="AGQ3" s="162"/>
      <c r="AGR3" s="162"/>
      <c r="AGS3" s="162"/>
      <c r="AGT3" s="162"/>
      <c r="AGU3" s="162"/>
      <c r="AGV3" s="162"/>
      <c r="AGW3" s="162"/>
      <c r="AGX3" s="162"/>
      <c r="AGY3" s="162"/>
      <c r="AGZ3" s="162"/>
      <c r="AHA3" s="162"/>
      <c r="AHB3" s="162"/>
      <c r="AHC3" s="162"/>
      <c r="AHD3" s="162"/>
      <c r="AHE3" s="162"/>
      <c r="AHF3" s="162"/>
      <c r="AHG3" s="162"/>
      <c r="AHH3" s="162"/>
      <c r="AHI3" s="162"/>
      <c r="AHJ3" s="162"/>
      <c r="AHK3" s="162"/>
      <c r="AHL3" s="162"/>
      <c r="AHM3" s="162"/>
      <c r="AHN3" s="162"/>
      <c r="AHO3" s="162"/>
      <c r="AHP3" s="162"/>
      <c r="AHQ3" s="162"/>
      <c r="AHR3" s="162"/>
      <c r="AHS3" s="162"/>
      <c r="AHT3" s="162"/>
      <c r="AHU3" s="162"/>
      <c r="AHV3" s="162"/>
      <c r="AHW3" s="162"/>
      <c r="AHX3" s="162"/>
      <c r="AHY3" s="162"/>
      <c r="AHZ3" s="162"/>
      <c r="AIA3" s="162"/>
      <c r="AIB3" s="162"/>
      <c r="AIC3" s="162"/>
      <c r="AID3" s="162"/>
      <c r="AIE3" s="162"/>
      <c r="AIF3" s="162"/>
      <c r="AIG3" s="162"/>
      <c r="AIH3" s="162"/>
      <c r="AII3" s="162"/>
      <c r="AIJ3" s="162"/>
      <c r="AIK3" s="162"/>
      <c r="AIL3" s="162"/>
      <c r="AIM3" s="162"/>
      <c r="AIN3" s="162"/>
      <c r="AIO3" s="162"/>
      <c r="AIP3" s="162"/>
      <c r="AIQ3" s="162"/>
      <c r="AIR3" s="162"/>
      <c r="AIS3" s="162"/>
      <c r="AIT3" s="162"/>
      <c r="AIU3" s="162"/>
      <c r="AIV3" s="162"/>
      <c r="AIW3" s="162"/>
      <c r="AIX3" s="162"/>
      <c r="AIY3" s="162"/>
      <c r="AIZ3" s="162"/>
      <c r="AJA3" s="162"/>
      <c r="AJB3" s="162"/>
      <c r="AJC3" s="162"/>
      <c r="AJD3" s="162"/>
      <c r="AJE3" s="162"/>
      <c r="AJF3" s="162"/>
      <c r="AJG3" s="162"/>
      <c r="AJH3" s="162"/>
      <c r="AJI3" s="162"/>
      <c r="AJJ3" s="162"/>
      <c r="AJK3" s="162"/>
      <c r="AJL3" s="162"/>
      <c r="AJM3" s="162"/>
      <c r="AJN3" s="162"/>
      <c r="AJO3" s="162"/>
      <c r="AJP3" s="162"/>
      <c r="AJQ3" s="162"/>
      <c r="AJR3" s="162"/>
      <c r="AJS3" s="162"/>
      <c r="AJT3" s="162"/>
      <c r="AJU3" s="162"/>
      <c r="AJV3" s="162"/>
      <c r="AJW3" s="162"/>
      <c r="AJX3" s="162"/>
      <c r="AJY3" s="162"/>
      <c r="AJZ3" s="162"/>
      <c r="AKA3" s="162"/>
      <c r="AKB3" s="162"/>
      <c r="AKC3" s="162"/>
      <c r="AKD3" s="162"/>
      <c r="AKE3" s="162"/>
      <c r="AKF3" s="162"/>
      <c r="AKG3" s="162"/>
      <c r="AKH3" s="162"/>
      <c r="AKI3" s="162"/>
      <c r="AKJ3" s="162"/>
      <c r="AKK3" s="162"/>
      <c r="AKL3" s="162"/>
      <c r="AKM3" s="162"/>
      <c r="AKN3" s="162"/>
      <c r="AKO3" s="162"/>
      <c r="AKP3" s="162"/>
      <c r="AKQ3" s="162"/>
      <c r="AKR3" s="162"/>
      <c r="AKS3" s="162"/>
      <c r="AKT3" s="162"/>
      <c r="AKU3" s="162"/>
      <c r="AKV3" s="162"/>
      <c r="AKW3" s="162"/>
      <c r="AKX3" s="162"/>
      <c r="AKY3" s="162"/>
      <c r="AKZ3" s="162"/>
      <c r="ALA3" s="162"/>
      <c r="ALB3" s="162"/>
      <c r="ALC3" s="162"/>
      <c r="ALD3" s="162"/>
      <c r="ALE3" s="162"/>
      <c r="ALF3" s="162"/>
      <c r="ALG3" s="162"/>
      <c r="ALH3" s="162"/>
      <c r="ALI3" s="162"/>
      <c r="ALJ3" s="162"/>
      <c r="ALK3" s="162"/>
      <c r="ALL3" s="162"/>
      <c r="ALM3" s="162"/>
      <c r="ALN3" s="162"/>
      <c r="ALO3" s="162"/>
      <c r="ALP3" s="162"/>
      <c r="ALQ3" s="162"/>
      <c r="ALR3" s="162"/>
      <c r="ALS3" s="162"/>
      <c r="ALT3" s="162"/>
      <c r="ALU3" s="162"/>
      <c r="ALV3" s="162"/>
      <c r="ALW3" s="162"/>
      <c r="ALX3" s="162"/>
      <c r="ALY3" s="162"/>
      <c r="ALZ3" s="162"/>
      <c r="AMA3" s="162"/>
      <c r="AMB3" s="162"/>
      <c r="AMC3" s="162"/>
      <c r="AMD3" s="162"/>
      <c r="AME3" s="162"/>
      <c r="AMF3" s="162"/>
      <c r="AMG3" s="162"/>
      <c r="AMH3" s="162"/>
      <c r="AMI3" s="162"/>
      <c r="AMJ3" s="4"/>
    </row>
    <row r="5" spans="1:1024" x14ac:dyDescent="0.2">
      <c r="B5" s="4" t="s">
        <v>3</v>
      </c>
      <c r="C5" s="158"/>
      <c r="D5" s="158"/>
    </row>
    <row r="6" spans="1:1024" x14ac:dyDescent="0.2">
      <c r="B6" s="4" t="s">
        <v>4</v>
      </c>
      <c r="C6" s="158"/>
      <c r="D6" s="158"/>
    </row>
    <row r="7" spans="1:1024" x14ac:dyDescent="0.2">
      <c r="B7" s="4" t="s">
        <v>190</v>
      </c>
      <c r="C7" s="158"/>
      <c r="D7" s="158"/>
    </row>
    <row r="8" spans="1:1024" x14ac:dyDescent="0.2">
      <c r="B8" s="4" t="s">
        <v>191</v>
      </c>
      <c r="C8" s="158"/>
      <c r="D8" s="158"/>
    </row>
    <row r="9" spans="1:1024" x14ac:dyDescent="0.2">
      <c r="B9" s="4" t="s">
        <v>192</v>
      </c>
      <c r="C9" s="158"/>
      <c r="D9" s="158"/>
    </row>
    <row r="10" spans="1:1024" x14ac:dyDescent="0.2">
      <c r="B10" s="4" t="s">
        <v>193</v>
      </c>
      <c r="C10" s="159"/>
      <c r="D10" s="159"/>
    </row>
    <row r="11" spans="1:1024" x14ac:dyDescent="0.2">
      <c r="B11" s="4" t="s">
        <v>9</v>
      </c>
      <c r="C11" s="159"/>
      <c r="D11" s="159"/>
    </row>
    <row r="12" spans="1:1024" ht="32.25" customHeight="1" x14ac:dyDescent="0.2">
      <c r="B12" s="7" t="s">
        <v>10</v>
      </c>
      <c r="C12" s="160"/>
      <c r="D12" s="160"/>
    </row>
    <row r="14" spans="1:1024" x14ac:dyDescent="0.2">
      <c r="B14" s="8" t="s">
        <v>11</v>
      </c>
      <c r="C14" s="9" t="s">
        <v>12</v>
      </c>
      <c r="D14" s="10" t="str">
        <f>IF(C14="RAT","Remorque à rond d'avant-train",IF(C14="REC","Remorque à essieux centraux",""))</f>
        <v/>
      </c>
    </row>
    <row r="15" spans="1:1024" x14ac:dyDescent="0.2">
      <c r="B15" s="8" t="s">
        <v>13</v>
      </c>
      <c r="C15" s="11" t="s">
        <v>14</v>
      </c>
      <c r="D15" s="12"/>
      <c r="F15" s="8" t="s">
        <v>15</v>
      </c>
      <c r="G15" s="13"/>
    </row>
    <row r="16" spans="1:1024" x14ac:dyDescent="0.2">
      <c r="B16" s="14" t="s">
        <v>16</v>
      </c>
      <c r="C16" s="11" t="s">
        <v>17</v>
      </c>
      <c r="D16" s="15"/>
      <c r="F16" s="8" t="s">
        <v>18</v>
      </c>
      <c r="G16" s="13"/>
    </row>
    <row r="17" spans="2:7" x14ac:dyDescent="0.2">
      <c r="B17" s="14" t="s">
        <v>15</v>
      </c>
      <c r="C17" s="11" t="s">
        <v>19</v>
      </c>
      <c r="D17" s="16"/>
      <c r="F17" s="8" t="s">
        <v>20</v>
      </c>
      <c r="G17" s="17">
        <f>G16*G15</f>
        <v>0</v>
      </c>
    </row>
    <row r="18" spans="2:7" x14ac:dyDescent="0.2">
      <c r="B18" s="18"/>
      <c r="C18" s="19"/>
      <c r="D18" s="20"/>
    </row>
    <row r="19" spans="2:7" x14ac:dyDescent="0.2">
      <c r="B19" s="153" t="s">
        <v>199</v>
      </c>
      <c r="C19" s="153"/>
      <c r="D19" s="153"/>
      <c r="E19" s="153"/>
      <c r="F19" s="18"/>
      <c r="G19" s="18"/>
    </row>
    <row r="20" spans="2:7" ht="38.25" x14ac:dyDescent="0.2">
      <c r="B20" s="21"/>
      <c r="C20" s="22" t="s">
        <v>21</v>
      </c>
      <c r="D20" s="23" t="s">
        <v>22</v>
      </c>
      <c r="E20" s="24" t="s">
        <v>23</v>
      </c>
      <c r="F20" s="18"/>
      <c r="G20" s="18"/>
    </row>
    <row r="21" spans="2:7" x14ac:dyDescent="0.2">
      <c r="B21" s="25" t="s">
        <v>199</v>
      </c>
      <c r="C21" s="26"/>
      <c r="D21" s="26"/>
      <c r="E21" s="27">
        <f>D21+C21</f>
        <v>0</v>
      </c>
      <c r="F21" s="18"/>
      <c r="G21" s="18"/>
    </row>
    <row r="22" spans="2:7" x14ac:dyDescent="0.2">
      <c r="B22" s="18"/>
      <c r="C22" s="19"/>
      <c r="D22" s="20"/>
    </row>
    <row r="23" spans="2:7" x14ac:dyDescent="0.2">
      <c r="B23" s="155" t="s">
        <v>24</v>
      </c>
      <c r="C23" s="155"/>
      <c r="D23" s="155"/>
      <c r="E23" s="155"/>
      <c r="F23" s="153" t="s">
        <v>25</v>
      </c>
      <c r="G23" s="153"/>
    </row>
    <row r="24" spans="2:7" x14ac:dyDescent="0.2">
      <c r="D24" s="11" t="s">
        <v>26</v>
      </c>
      <c r="E24" s="11" t="s">
        <v>27</v>
      </c>
      <c r="G24" s="11" t="s">
        <v>28</v>
      </c>
    </row>
    <row r="25" spans="2:7" x14ac:dyDescent="0.2">
      <c r="B25" s="28" t="s">
        <v>29</v>
      </c>
      <c r="C25" s="29" t="str">
        <f>IF(C14="RAT","Essieu 1",IF(C14="REC","Tête",""))</f>
        <v/>
      </c>
      <c r="D25" s="12"/>
      <c r="E25" s="30">
        <f>D25</f>
        <v>0</v>
      </c>
      <c r="F25" s="18"/>
    </row>
    <row r="26" spans="2:7" x14ac:dyDescent="0.2">
      <c r="B26" s="156" t="s">
        <v>30</v>
      </c>
      <c r="C26" s="31" t="str">
        <f>IF(C14="RAT","Essieu 2",IF(C14="REC","Essieu 1",""))</f>
        <v/>
      </c>
      <c r="D26" s="32"/>
      <c r="E26" s="157">
        <f>MIN(D26+D27+D28,D15)</f>
        <v>0</v>
      </c>
      <c r="F26" s="8" t="str">
        <f>IF(C14="RAT","1-2 : Essieu 1 à essieu 2",IF(C14="REC","0-1 :Tête à essieu 1",""))</f>
        <v/>
      </c>
      <c r="G26" s="13"/>
    </row>
    <row r="27" spans="2:7" x14ac:dyDescent="0.2">
      <c r="B27" s="156"/>
      <c r="C27" s="31" t="str">
        <f>IF(C14="RAT","Essieu 3",IF(C14="REC","Essieu 2",""))</f>
        <v/>
      </c>
      <c r="D27" s="12"/>
      <c r="E27" s="157"/>
      <c r="F27" s="4" t="str">
        <f>IF(C14="RAT","2-3 : Essieu 2 à essieu 3",IF(C14="REC","1-2 : Essieu 1 à essieu 2",""))</f>
        <v/>
      </c>
      <c r="G27" s="33"/>
    </row>
    <row r="28" spans="2:7" x14ac:dyDescent="0.2">
      <c r="B28" s="156"/>
      <c r="C28" s="31" t="str">
        <f>IF(C14="RAT","Essieu 4",IF(C14="REC","Essieu 3",""))</f>
        <v/>
      </c>
      <c r="D28" s="34"/>
      <c r="E28" s="157"/>
      <c r="F28" s="35" t="str">
        <f>IF(C14="RAT","3-4 : Essieu 3 à essieu 4",IF(C14="REC","2-3 : Essieu 2 à essieu 3",""))</f>
        <v/>
      </c>
      <c r="G28" s="36"/>
    </row>
    <row r="29" spans="2:7" x14ac:dyDescent="0.2">
      <c r="F29" s="37" t="s">
        <v>31</v>
      </c>
      <c r="G29" s="38" t="str">
        <f>IF(ISBLANK(D15),"",G26+(G27*D27+(G27+G28)*D28)/(D28+D26+D27))</f>
        <v/>
      </c>
    </row>
    <row r="30" spans="2:7" x14ac:dyDescent="0.2">
      <c r="F30" s="39"/>
      <c r="G30" s="40"/>
    </row>
    <row r="31" spans="2:7" x14ac:dyDescent="0.2">
      <c r="B31" s="153" t="s">
        <v>32</v>
      </c>
      <c r="C31" s="153"/>
      <c r="D31" s="153"/>
      <c r="F31" s="39"/>
      <c r="G31" s="40"/>
    </row>
    <row r="32" spans="2:7" x14ac:dyDescent="0.2">
      <c r="B32" s="41" t="s">
        <v>33</v>
      </c>
      <c r="C32" s="11"/>
      <c r="D32" s="33"/>
    </row>
    <row r="33" spans="2:5" x14ac:dyDescent="0.2">
      <c r="B33" s="41" t="s">
        <v>34</v>
      </c>
      <c r="C33" s="11"/>
      <c r="D33" s="33"/>
    </row>
    <row r="34" spans="2:5" x14ac:dyDescent="0.2">
      <c r="B34" s="8" t="s">
        <v>35</v>
      </c>
      <c r="C34" s="8"/>
      <c r="D34" s="42" t="e">
        <f>D33+G28+G27-C85</f>
        <v>#DIV/0!</v>
      </c>
    </row>
    <row r="35" spans="2:5" x14ac:dyDescent="0.2">
      <c r="B35" s="154" t="s">
        <v>36</v>
      </c>
      <c r="C35" s="154"/>
      <c r="D35" s="43" t="e">
        <f>D32/2-D34</f>
        <v>#DIV/0!</v>
      </c>
    </row>
    <row r="36" spans="2:5" x14ac:dyDescent="0.2">
      <c r="B36" s="44"/>
      <c r="C36" s="45"/>
      <c r="D36" s="20"/>
    </row>
    <row r="37" spans="2:5" x14ac:dyDescent="0.2">
      <c r="B37" s="153" t="s">
        <v>200</v>
      </c>
      <c r="C37" s="153"/>
      <c r="D37" s="153"/>
      <c r="E37" s="18"/>
    </row>
    <row r="38" spans="2:5" x14ac:dyDescent="0.2">
      <c r="B38" s="153"/>
      <c r="C38" s="153"/>
      <c r="D38" s="46" t="str">
        <f>"Charge utile à répartir : "&amp;ROUND(C75,0)&amp;" kg"</f>
        <v>Charge utile à répartir : 0 kg</v>
      </c>
      <c r="E38" s="18"/>
    </row>
    <row r="39" spans="2:5" x14ac:dyDescent="0.2">
      <c r="B39" s="153"/>
      <c r="C39" s="153"/>
      <c r="D39" s="46" t="str">
        <f>"Charge utile restante à répartir : "&amp;ROUND(C75-SUM(D41:D71),0)&amp;" kg"</f>
        <v>Charge utile restante à répartir : 0 kg</v>
      </c>
      <c r="E39" s="18"/>
    </row>
    <row r="40" spans="2:5" ht="38.25" x14ac:dyDescent="0.2">
      <c r="B40" s="47" t="s">
        <v>37</v>
      </c>
      <c r="C40" s="48" t="s">
        <v>38</v>
      </c>
      <c r="D40" s="48" t="s">
        <v>39</v>
      </c>
      <c r="E40" s="49"/>
    </row>
    <row r="41" spans="2:5" x14ac:dyDescent="0.2">
      <c r="B41" s="41" t="s">
        <v>40</v>
      </c>
      <c r="C41" s="50" t="e">
        <f>G29-D35</f>
        <v>#VALUE!</v>
      </c>
      <c r="D41" s="51"/>
      <c r="E41" s="49"/>
    </row>
    <row r="42" spans="2:5" x14ac:dyDescent="0.2">
      <c r="B42" s="56" t="s">
        <v>41</v>
      </c>
      <c r="C42" s="53"/>
      <c r="D42" s="51"/>
      <c r="E42" s="54"/>
    </row>
    <row r="43" spans="2:5" x14ac:dyDescent="0.2">
      <c r="B43" s="56" t="s">
        <v>42</v>
      </c>
      <c r="C43" s="53"/>
      <c r="D43" s="51"/>
      <c r="E43" s="54"/>
    </row>
    <row r="44" spans="2:5" x14ac:dyDescent="0.2">
      <c r="B44" s="56" t="s">
        <v>43</v>
      </c>
      <c r="C44" s="53"/>
      <c r="D44" s="51"/>
      <c r="E44" s="54"/>
    </row>
    <row r="45" spans="2:5" x14ac:dyDescent="0.2">
      <c r="B45" s="56" t="s">
        <v>44</v>
      </c>
      <c r="C45" s="53"/>
      <c r="D45" s="51"/>
      <c r="E45" s="54"/>
    </row>
    <row r="46" spans="2:5" x14ac:dyDescent="0.2">
      <c r="B46" s="56" t="s">
        <v>45</v>
      </c>
      <c r="C46" s="53"/>
      <c r="D46" s="51"/>
      <c r="E46" s="54"/>
    </row>
    <row r="47" spans="2:5" x14ac:dyDescent="0.2">
      <c r="B47" s="56" t="s">
        <v>46</v>
      </c>
      <c r="C47" s="53"/>
      <c r="D47" s="51"/>
      <c r="E47" s="54"/>
    </row>
    <row r="48" spans="2:5" x14ac:dyDescent="0.2">
      <c r="B48" s="56" t="s">
        <v>47</v>
      </c>
      <c r="C48" s="53"/>
      <c r="D48" s="51"/>
      <c r="E48" s="54"/>
    </row>
    <row r="49" spans="2:5" x14ac:dyDescent="0.2">
      <c r="B49" s="56" t="s">
        <v>48</v>
      </c>
      <c r="C49" s="53"/>
      <c r="D49" s="51"/>
      <c r="E49" s="54"/>
    </row>
    <row r="50" spans="2:5" x14ac:dyDescent="0.2">
      <c r="B50" s="56" t="s">
        <v>49</v>
      </c>
      <c r="C50" s="53"/>
      <c r="D50" s="51"/>
      <c r="E50" s="54"/>
    </row>
    <row r="51" spans="2:5" x14ac:dyDescent="0.2">
      <c r="B51" s="56" t="s">
        <v>50</v>
      </c>
      <c r="C51" s="53"/>
      <c r="D51" s="51"/>
      <c r="E51" s="54"/>
    </row>
    <row r="52" spans="2:5" x14ac:dyDescent="0.2">
      <c r="B52" s="56" t="s">
        <v>51</v>
      </c>
      <c r="C52" s="53"/>
      <c r="D52" s="51"/>
      <c r="E52" s="54"/>
    </row>
    <row r="53" spans="2:5" x14ac:dyDescent="0.2">
      <c r="B53" s="56" t="s">
        <v>52</v>
      </c>
      <c r="C53" s="53"/>
      <c r="D53" s="51"/>
      <c r="E53" s="54"/>
    </row>
    <row r="54" spans="2:5" x14ac:dyDescent="0.2">
      <c r="B54" s="56" t="s">
        <v>53</v>
      </c>
      <c r="C54" s="53"/>
      <c r="D54" s="51"/>
      <c r="E54" s="54"/>
    </row>
    <row r="55" spans="2:5" x14ac:dyDescent="0.2">
      <c r="B55" s="56" t="s">
        <v>54</v>
      </c>
      <c r="C55" s="53"/>
      <c r="D55" s="51"/>
      <c r="E55" s="54"/>
    </row>
    <row r="56" spans="2:5" x14ac:dyDescent="0.2">
      <c r="B56" s="56" t="s">
        <v>55</v>
      </c>
      <c r="C56" s="53"/>
      <c r="D56" s="51"/>
      <c r="E56" s="54"/>
    </row>
    <row r="57" spans="2:5" x14ac:dyDescent="0.2">
      <c r="B57" s="56" t="s">
        <v>56</v>
      </c>
      <c r="C57" s="53"/>
      <c r="D57" s="51"/>
      <c r="E57" s="54"/>
    </row>
    <row r="58" spans="2:5" x14ac:dyDescent="0.2">
      <c r="B58" s="56" t="s">
        <v>57</v>
      </c>
      <c r="C58" s="53"/>
      <c r="D58" s="51"/>
      <c r="E58" s="54"/>
    </row>
    <row r="59" spans="2:5" x14ac:dyDescent="0.2">
      <c r="B59" s="56" t="s">
        <v>58</v>
      </c>
      <c r="C59" s="53"/>
      <c r="D59" s="51"/>
      <c r="E59" s="54"/>
    </row>
    <row r="60" spans="2:5" x14ac:dyDescent="0.2">
      <c r="B60" s="56" t="s">
        <v>59</v>
      </c>
      <c r="C60" s="53"/>
      <c r="D60" s="51"/>
      <c r="E60" s="54"/>
    </row>
    <row r="61" spans="2:5" x14ac:dyDescent="0.2">
      <c r="B61" s="56" t="s">
        <v>60</v>
      </c>
      <c r="C61" s="53"/>
      <c r="D61" s="51"/>
      <c r="E61" s="54"/>
    </row>
    <row r="62" spans="2:5" x14ac:dyDescent="0.2">
      <c r="B62" s="56" t="s">
        <v>61</v>
      </c>
      <c r="C62" s="53"/>
      <c r="D62" s="51"/>
      <c r="E62" s="54"/>
    </row>
    <row r="63" spans="2:5" x14ac:dyDescent="0.2">
      <c r="B63" s="56" t="s">
        <v>62</v>
      </c>
      <c r="C63" s="53"/>
      <c r="D63" s="51"/>
      <c r="E63" s="54"/>
    </row>
    <row r="64" spans="2:5" x14ac:dyDescent="0.2">
      <c r="B64" s="56" t="s">
        <v>63</v>
      </c>
      <c r="C64" s="53"/>
      <c r="D64" s="51"/>
      <c r="E64" s="54"/>
    </row>
    <row r="65" spans="2:5" x14ac:dyDescent="0.2">
      <c r="B65" s="56" t="s">
        <v>64</v>
      </c>
      <c r="C65" s="53"/>
      <c r="D65" s="51"/>
      <c r="E65" s="54"/>
    </row>
    <row r="66" spans="2:5" x14ac:dyDescent="0.2">
      <c r="B66" s="56" t="s">
        <v>65</v>
      </c>
      <c r="C66" s="53"/>
      <c r="D66" s="51"/>
      <c r="E66" s="54"/>
    </row>
    <row r="67" spans="2:5" x14ac:dyDescent="0.2">
      <c r="B67" s="56" t="s">
        <v>66</v>
      </c>
      <c r="C67" s="53"/>
      <c r="D67" s="51"/>
      <c r="E67" s="54"/>
    </row>
    <row r="68" spans="2:5" x14ac:dyDescent="0.2">
      <c r="B68" s="56" t="s">
        <v>67</v>
      </c>
      <c r="C68" s="53"/>
      <c r="D68" s="51"/>
      <c r="E68" s="54"/>
    </row>
    <row r="69" spans="2:5" x14ac:dyDescent="0.2">
      <c r="B69" s="131" t="s">
        <v>201</v>
      </c>
      <c r="C69" s="53"/>
      <c r="D69" s="51"/>
      <c r="E69" s="54"/>
    </row>
    <row r="70" spans="2:5" x14ac:dyDescent="0.2">
      <c r="B70" s="131" t="s">
        <v>202</v>
      </c>
      <c r="C70" s="53"/>
      <c r="D70" s="51"/>
      <c r="E70" s="54"/>
    </row>
    <row r="71" spans="2:5" x14ac:dyDescent="0.2">
      <c r="B71" s="131" t="s">
        <v>181</v>
      </c>
      <c r="C71" s="53"/>
      <c r="D71" s="51"/>
      <c r="E71" s="54"/>
    </row>
    <row r="73" spans="2:5" x14ac:dyDescent="0.2">
      <c r="B73" s="153" t="s">
        <v>179</v>
      </c>
      <c r="C73" s="153"/>
      <c r="D73" s="153"/>
    </row>
    <row r="74" spans="2:5" x14ac:dyDescent="0.2">
      <c r="B74" s="21"/>
      <c r="C74" s="55" t="s">
        <v>68</v>
      </c>
      <c r="D74" s="56" t="s">
        <v>69</v>
      </c>
    </row>
    <row r="75" spans="2:5" x14ac:dyDescent="0.2">
      <c r="B75" s="28" t="s">
        <v>70</v>
      </c>
      <c r="C75" s="57">
        <f>D15-C21-D21</f>
        <v>0</v>
      </c>
      <c r="D75" s="58">
        <f>10*(D16+D17)</f>
        <v>0</v>
      </c>
    </row>
    <row r="77" spans="2:5" ht="38.25" x14ac:dyDescent="0.2">
      <c r="B77" s="18"/>
      <c r="C77" s="59" t="s">
        <v>71</v>
      </c>
      <c r="D77" s="60" t="s">
        <v>22</v>
      </c>
      <c r="E77" s="61" t="s">
        <v>23</v>
      </c>
    </row>
    <row r="78" spans="2:5" x14ac:dyDescent="0.2">
      <c r="B78" s="8" t="s">
        <v>72</v>
      </c>
      <c r="C78" s="57">
        <f>C21</f>
        <v>0</v>
      </c>
      <c r="D78" s="57">
        <f>D21</f>
        <v>0</v>
      </c>
      <c r="E78" s="57">
        <f>E21</f>
        <v>0</v>
      </c>
    </row>
    <row r="79" spans="2:5" x14ac:dyDescent="0.2">
      <c r="B79" s="8" t="s">
        <v>73</v>
      </c>
      <c r="C79" s="57" t="e">
        <f>SUMPRODUCT(G29-C41:C71,D41:D71)/G29</f>
        <v>#VALUE!</v>
      </c>
      <c r="D79" s="57" t="e">
        <f>SUMPRODUCT(C41:C71,D41:D71)/G29</f>
        <v>#VALUE!</v>
      </c>
      <c r="E79" s="57" t="e">
        <f>D79+C79</f>
        <v>#VALUE!</v>
      </c>
    </row>
    <row r="80" spans="2:5" x14ac:dyDescent="0.2">
      <c r="B80" s="62" t="s">
        <v>74</v>
      </c>
      <c r="C80" s="63" t="e">
        <f>SUM(C78:C79)</f>
        <v>#VALUE!</v>
      </c>
      <c r="D80" s="63" t="e">
        <f>SUM(D78:D79)</f>
        <v>#VALUE!</v>
      </c>
      <c r="E80" s="63" t="e">
        <f>SUM(E78:E79)</f>
        <v>#VALUE!</v>
      </c>
    </row>
    <row r="81" spans="2:5" x14ac:dyDescent="0.2">
      <c r="B81" s="62" t="s">
        <v>75</v>
      </c>
      <c r="C81" s="63">
        <f>E25</f>
        <v>0</v>
      </c>
      <c r="D81" s="63">
        <f>E26</f>
        <v>0</v>
      </c>
      <c r="E81" s="63">
        <f>D15</f>
        <v>0</v>
      </c>
    </row>
    <row r="84" spans="2:5" hidden="1" x14ac:dyDescent="0.2">
      <c r="B84" s="4" t="s">
        <v>76</v>
      </c>
      <c r="C84" s="4" t="e">
        <f>D27/(D26+D27)*G27</f>
        <v>#DIV/0!</v>
      </c>
    </row>
    <row r="85" spans="2:5" hidden="1" x14ac:dyDescent="0.2">
      <c r="B85" s="4" t="s">
        <v>77</v>
      </c>
      <c r="C85" s="4" t="e">
        <f>D28/SUM(D26:D28)*(G27+G28-C84)+C84</f>
        <v>#DIV/0!</v>
      </c>
    </row>
    <row r="86" spans="2:5" hidden="1" x14ac:dyDescent="0.2">
      <c r="B86" s="4" t="s">
        <v>78</v>
      </c>
      <c r="C86" s="4" t="e">
        <f>G26+C85</f>
        <v>#DIV/0!</v>
      </c>
    </row>
  </sheetData>
  <sheetProtection algorithmName="SHA-512" hashValue="LSY7/Qa43uhQgT/rjUksopWDvaYOOVJnHjp2eb19pjbDxrdoU174q5ZVy5TtaXTUBXh6sQy4j16mqXysuZbxvw==" saltValue="jTl513DbBt6dinC6nRWbZw==" spinCount="100000" sheet="1" objects="1" scenarios="1"/>
  <mergeCells count="20">
    <mergeCell ref="A1:H1"/>
    <mergeCell ref="A3:AMI3"/>
    <mergeCell ref="C5:D5"/>
    <mergeCell ref="C6:D6"/>
    <mergeCell ref="C7:D7"/>
    <mergeCell ref="C8:D8"/>
    <mergeCell ref="C9:D9"/>
    <mergeCell ref="C10:D10"/>
    <mergeCell ref="C11:D11"/>
    <mergeCell ref="C12:D12"/>
    <mergeCell ref="B19:E19"/>
    <mergeCell ref="B23:E23"/>
    <mergeCell ref="F23:G23"/>
    <mergeCell ref="B26:B28"/>
    <mergeCell ref="E26:E28"/>
    <mergeCell ref="B31:D31"/>
    <mergeCell ref="B35:C35"/>
    <mergeCell ref="B37:D37"/>
    <mergeCell ref="B38:C39"/>
    <mergeCell ref="B73:D73"/>
  </mergeCells>
  <conditionalFormatting sqref="B75:D75">
    <cfRule type="expression" dxfId="68" priority="2">
      <formula>$C75&gt;=$D75</formula>
    </cfRule>
    <cfRule type="expression" dxfId="67" priority="3">
      <formula>$C75&lt;$D75</formula>
    </cfRule>
  </conditionalFormatting>
  <conditionalFormatting sqref="C80:E80">
    <cfRule type="cellIs" dxfId="66" priority="4" operator="lessThanOrEqual">
      <formula>C81+1</formula>
    </cfRule>
    <cfRule type="cellIs" dxfId="65" priority="5" operator="greaterThan">
      <formula>C81+1</formula>
    </cfRule>
  </conditionalFormatting>
  <conditionalFormatting sqref="D39">
    <cfRule type="expression" dxfId="64" priority="6">
      <formula>SUM(D41:D71)&lt;&gt;C75</formula>
    </cfRule>
    <cfRule type="expression" dxfId="63" priority="7">
      <formula>SUM(D41:D71)=C75</formula>
    </cfRule>
  </conditionalFormatting>
  <dataValidations count="1">
    <dataValidation type="list" operator="equal" allowBlank="1" showErrorMessage="1" sqref="C14">
      <formula1>" ,REC,RAT"</formula1>
      <formula2>0</formula2>
    </dataValidation>
  </dataValidations>
  <pageMargins left="0.78749999999999998" right="0.78749999999999998" top="0.78749999999999998" bottom="0.78749999999999998" header="0.51180555555555496" footer="0.51180555555555496"/>
  <pageSetup paperSize="9" firstPageNumber="0" orientation="portrait" horizontalDpi="300" verticalDpi="300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MJ354"/>
  <sheetViews>
    <sheetView showGridLines="0" zoomScale="90" zoomScaleNormal="90" workbookViewId="0">
      <selection sqref="A1:H1"/>
    </sheetView>
  </sheetViews>
  <sheetFormatPr baseColWidth="10" defaultColWidth="11.5703125" defaultRowHeight="12.75" x14ac:dyDescent="0.2"/>
  <cols>
    <col min="1" max="1" width="3.140625" style="91" customWidth="1"/>
    <col min="2" max="2" width="47.42578125" style="91" customWidth="1"/>
    <col min="3" max="3" width="19.7109375" style="91" customWidth="1"/>
    <col min="4" max="4" width="36.140625" style="91" customWidth="1"/>
    <col min="5" max="5" width="33.7109375" style="91" customWidth="1"/>
    <col min="6" max="6" width="27.28515625" style="91" customWidth="1"/>
    <col min="7" max="7" width="20" style="91" customWidth="1"/>
    <col min="8" max="8" width="4.140625" style="91" customWidth="1"/>
    <col min="9" max="9" width="22.140625" style="91" hidden="1" customWidth="1"/>
    <col min="10" max="10" width="18" style="91" hidden="1" customWidth="1"/>
    <col min="11" max="1024" width="11.5703125" style="91" hidden="1"/>
    <col min="1025" max="16384" width="11.5703125" style="91"/>
  </cols>
  <sheetData>
    <row r="1" spans="1:1024" ht="40.5" customHeight="1" x14ac:dyDescent="0.2">
      <c r="A1" s="161" t="s">
        <v>79</v>
      </c>
      <c r="B1" s="161"/>
      <c r="C1" s="161"/>
      <c r="D1" s="161"/>
      <c r="E1" s="161"/>
      <c r="F1" s="161"/>
      <c r="G1" s="161"/>
      <c r="H1" s="161"/>
    </row>
    <row r="3" spans="1:1024" s="108" customFormat="1" ht="18" x14ac:dyDescent="0.2">
      <c r="A3" s="162" t="s">
        <v>2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62"/>
      <c r="P3" s="162"/>
      <c r="Q3" s="162"/>
      <c r="R3" s="162"/>
      <c r="S3" s="162"/>
      <c r="T3" s="162"/>
      <c r="U3" s="162"/>
      <c r="V3" s="162"/>
      <c r="W3" s="162"/>
      <c r="X3" s="162"/>
      <c r="Y3" s="162"/>
      <c r="Z3" s="162"/>
      <c r="AA3" s="162"/>
      <c r="AB3" s="162"/>
      <c r="AC3" s="162"/>
      <c r="AD3" s="162"/>
      <c r="AE3" s="162"/>
      <c r="AF3" s="162"/>
      <c r="AG3" s="162"/>
      <c r="AH3" s="162"/>
      <c r="AI3" s="162"/>
      <c r="AJ3" s="162"/>
      <c r="AK3" s="162"/>
      <c r="AL3" s="162"/>
      <c r="AM3" s="162"/>
      <c r="AN3" s="162"/>
      <c r="AO3" s="162"/>
      <c r="AP3" s="162"/>
      <c r="AQ3" s="162"/>
      <c r="AR3" s="162"/>
      <c r="AS3" s="162"/>
      <c r="AT3" s="162"/>
      <c r="AU3" s="162"/>
      <c r="AV3" s="162"/>
      <c r="AW3" s="162"/>
      <c r="AX3" s="162"/>
      <c r="AY3" s="162"/>
      <c r="AZ3" s="162"/>
      <c r="BA3" s="162"/>
      <c r="BB3" s="162"/>
      <c r="BC3" s="162"/>
      <c r="BD3" s="162"/>
      <c r="BE3" s="162"/>
      <c r="BF3" s="162"/>
      <c r="BG3" s="162"/>
      <c r="BH3" s="162"/>
      <c r="BI3" s="162"/>
      <c r="BJ3" s="162"/>
      <c r="BK3" s="162"/>
      <c r="BL3" s="162"/>
      <c r="BM3" s="162"/>
      <c r="BN3" s="162"/>
      <c r="BO3" s="162"/>
      <c r="BP3" s="162"/>
      <c r="BQ3" s="162"/>
      <c r="BR3" s="162"/>
      <c r="BS3" s="162"/>
      <c r="BT3" s="162"/>
      <c r="BU3" s="162"/>
      <c r="BV3" s="162"/>
      <c r="BW3" s="162"/>
      <c r="BX3" s="162"/>
      <c r="BY3" s="162"/>
      <c r="BZ3" s="162"/>
      <c r="CA3" s="162"/>
      <c r="CB3" s="162"/>
      <c r="CC3" s="162"/>
      <c r="CD3" s="162"/>
      <c r="CE3" s="162"/>
      <c r="CF3" s="162"/>
      <c r="CG3" s="162"/>
      <c r="CH3" s="162"/>
      <c r="CI3" s="162"/>
      <c r="CJ3" s="162"/>
      <c r="CK3" s="162"/>
      <c r="CL3" s="162"/>
      <c r="CM3" s="162"/>
      <c r="CN3" s="162"/>
      <c r="CO3" s="162"/>
      <c r="CP3" s="162"/>
      <c r="CQ3" s="162"/>
      <c r="CR3" s="162"/>
      <c r="CS3" s="162"/>
      <c r="CT3" s="162"/>
      <c r="CU3" s="162"/>
      <c r="CV3" s="162"/>
      <c r="CW3" s="162"/>
      <c r="CX3" s="162"/>
      <c r="CY3" s="162"/>
      <c r="CZ3" s="162"/>
      <c r="DA3" s="162"/>
      <c r="DB3" s="162"/>
      <c r="DC3" s="162"/>
      <c r="DD3" s="162"/>
      <c r="DE3" s="162"/>
      <c r="DF3" s="162"/>
      <c r="DG3" s="162"/>
      <c r="DH3" s="162"/>
      <c r="DI3" s="162"/>
      <c r="DJ3" s="162"/>
      <c r="DK3" s="162"/>
      <c r="DL3" s="162"/>
      <c r="DM3" s="162"/>
      <c r="DN3" s="162"/>
      <c r="DO3" s="162"/>
      <c r="DP3" s="162"/>
      <c r="DQ3" s="162"/>
      <c r="DR3" s="162"/>
      <c r="DS3" s="162"/>
      <c r="DT3" s="162"/>
      <c r="DU3" s="162"/>
      <c r="DV3" s="162"/>
      <c r="DW3" s="162"/>
      <c r="DX3" s="162"/>
      <c r="DY3" s="162"/>
      <c r="DZ3" s="162"/>
      <c r="EA3" s="162"/>
      <c r="EB3" s="162"/>
      <c r="EC3" s="162"/>
      <c r="ED3" s="162"/>
      <c r="EE3" s="162"/>
      <c r="EF3" s="162"/>
      <c r="EG3" s="162"/>
      <c r="EH3" s="162"/>
      <c r="EI3" s="162"/>
      <c r="EJ3" s="162"/>
      <c r="EK3" s="162"/>
      <c r="EL3" s="162"/>
      <c r="EM3" s="162"/>
      <c r="EN3" s="162"/>
      <c r="EO3" s="162"/>
      <c r="EP3" s="162"/>
      <c r="EQ3" s="162"/>
      <c r="ER3" s="162"/>
      <c r="ES3" s="162"/>
      <c r="ET3" s="162"/>
      <c r="EU3" s="162"/>
      <c r="EV3" s="162"/>
      <c r="EW3" s="162"/>
      <c r="EX3" s="162"/>
      <c r="EY3" s="162"/>
      <c r="EZ3" s="162"/>
      <c r="FA3" s="162"/>
      <c r="FB3" s="162"/>
      <c r="FC3" s="162"/>
      <c r="FD3" s="162"/>
      <c r="FE3" s="162"/>
      <c r="FF3" s="162"/>
      <c r="FG3" s="162"/>
      <c r="FH3" s="162"/>
      <c r="FI3" s="162"/>
      <c r="FJ3" s="162"/>
      <c r="FK3" s="162"/>
      <c r="FL3" s="162"/>
      <c r="FM3" s="162"/>
      <c r="FN3" s="162"/>
      <c r="FO3" s="162"/>
      <c r="FP3" s="162"/>
      <c r="FQ3" s="162"/>
      <c r="FR3" s="162"/>
      <c r="FS3" s="162"/>
      <c r="FT3" s="162"/>
      <c r="FU3" s="162"/>
      <c r="FV3" s="162"/>
      <c r="FW3" s="162"/>
      <c r="FX3" s="162"/>
      <c r="FY3" s="162"/>
      <c r="FZ3" s="162"/>
      <c r="GA3" s="162"/>
      <c r="GB3" s="162"/>
      <c r="GC3" s="162"/>
      <c r="GD3" s="162"/>
      <c r="GE3" s="162"/>
      <c r="GF3" s="162"/>
      <c r="GG3" s="162"/>
      <c r="GH3" s="162"/>
      <c r="GI3" s="162"/>
      <c r="GJ3" s="162"/>
      <c r="GK3" s="162"/>
      <c r="GL3" s="162"/>
      <c r="GM3" s="162"/>
      <c r="GN3" s="162"/>
      <c r="GO3" s="162"/>
      <c r="GP3" s="162"/>
      <c r="GQ3" s="162"/>
      <c r="GR3" s="162"/>
      <c r="GS3" s="162"/>
      <c r="GT3" s="162"/>
      <c r="GU3" s="162"/>
      <c r="GV3" s="162"/>
      <c r="GW3" s="162"/>
      <c r="GX3" s="162"/>
      <c r="GY3" s="162"/>
      <c r="GZ3" s="162"/>
      <c r="HA3" s="162"/>
      <c r="HB3" s="162"/>
      <c r="HC3" s="162"/>
      <c r="HD3" s="162"/>
      <c r="HE3" s="162"/>
      <c r="HF3" s="162"/>
      <c r="HG3" s="162"/>
      <c r="HH3" s="162"/>
      <c r="HI3" s="162"/>
      <c r="HJ3" s="162"/>
      <c r="HK3" s="162"/>
      <c r="HL3" s="162"/>
      <c r="HM3" s="162"/>
      <c r="HN3" s="162"/>
      <c r="HO3" s="162"/>
      <c r="HP3" s="162"/>
      <c r="HQ3" s="162"/>
      <c r="HR3" s="162"/>
      <c r="HS3" s="162"/>
      <c r="HT3" s="162"/>
      <c r="HU3" s="162"/>
      <c r="HV3" s="162"/>
      <c r="HW3" s="162"/>
      <c r="HX3" s="162"/>
      <c r="HY3" s="162"/>
      <c r="HZ3" s="162"/>
      <c r="IA3" s="162"/>
      <c r="IB3" s="162"/>
      <c r="IC3" s="162"/>
      <c r="ID3" s="162"/>
      <c r="IE3" s="162"/>
      <c r="IF3" s="162"/>
      <c r="IG3" s="162"/>
      <c r="IH3" s="162"/>
      <c r="II3" s="162"/>
      <c r="IJ3" s="162"/>
      <c r="IK3" s="162"/>
      <c r="IL3" s="162"/>
      <c r="IM3" s="162"/>
      <c r="IN3" s="162"/>
      <c r="IO3" s="162"/>
      <c r="IP3" s="162"/>
      <c r="IQ3" s="162"/>
      <c r="IR3" s="162"/>
      <c r="IS3" s="162"/>
      <c r="IT3" s="162"/>
      <c r="IU3" s="162"/>
      <c r="IV3" s="162"/>
      <c r="IW3" s="162"/>
      <c r="IX3" s="162"/>
      <c r="IY3" s="162"/>
      <c r="IZ3" s="162"/>
      <c r="JA3" s="162"/>
      <c r="JB3" s="162"/>
      <c r="JC3" s="162"/>
      <c r="JD3" s="162"/>
      <c r="JE3" s="162"/>
      <c r="JF3" s="162"/>
      <c r="JG3" s="162"/>
      <c r="JH3" s="162"/>
      <c r="JI3" s="162"/>
      <c r="JJ3" s="162"/>
      <c r="JK3" s="162"/>
      <c r="JL3" s="162"/>
      <c r="JM3" s="162"/>
      <c r="JN3" s="162"/>
      <c r="JO3" s="162"/>
      <c r="JP3" s="162"/>
      <c r="JQ3" s="162"/>
      <c r="JR3" s="162"/>
      <c r="JS3" s="162"/>
      <c r="JT3" s="162"/>
      <c r="JU3" s="162"/>
      <c r="JV3" s="162"/>
      <c r="JW3" s="162"/>
      <c r="JX3" s="162"/>
      <c r="JY3" s="162"/>
      <c r="JZ3" s="162"/>
      <c r="KA3" s="162"/>
      <c r="KB3" s="162"/>
      <c r="KC3" s="162"/>
      <c r="KD3" s="162"/>
      <c r="KE3" s="162"/>
      <c r="KF3" s="162"/>
      <c r="KG3" s="162"/>
      <c r="KH3" s="162"/>
      <c r="KI3" s="162"/>
      <c r="KJ3" s="162"/>
      <c r="KK3" s="162"/>
      <c r="KL3" s="162"/>
      <c r="KM3" s="162"/>
      <c r="KN3" s="162"/>
      <c r="KO3" s="162"/>
      <c r="KP3" s="162"/>
      <c r="KQ3" s="162"/>
      <c r="KR3" s="162"/>
      <c r="KS3" s="162"/>
      <c r="KT3" s="162"/>
      <c r="KU3" s="162"/>
      <c r="KV3" s="162"/>
      <c r="KW3" s="162"/>
      <c r="KX3" s="162"/>
      <c r="KY3" s="162"/>
      <c r="KZ3" s="162"/>
      <c r="LA3" s="162"/>
      <c r="LB3" s="162"/>
      <c r="LC3" s="162"/>
      <c r="LD3" s="162"/>
      <c r="LE3" s="162"/>
      <c r="LF3" s="162"/>
      <c r="LG3" s="162"/>
      <c r="LH3" s="162"/>
      <c r="LI3" s="162"/>
      <c r="LJ3" s="162"/>
      <c r="LK3" s="162"/>
      <c r="LL3" s="162"/>
      <c r="LM3" s="162"/>
      <c r="LN3" s="162"/>
      <c r="LO3" s="162"/>
      <c r="LP3" s="162"/>
      <c r="LQ3" s="162"/>
      <c r="LR3" s="162"/>
      <c r="LS3" s="162"/>
      <c r="LT3" s="162"/>
      <c r="LU3" s="162"/>
      <c r="LV3" s="162"/>
      <c r="LW3" s="162"/>
      <c r="LX3" s="162"/>
      <c r="LY3" s="162"/>
      <c r="LZ3" s="162"/>
      <c r="MA3" s="162"/>
      <c r="MB3" s="162"/>
      <c r="MC3" s="162"/>
      <c r="MD3" s="162"/>
      <c r="ME3" s="162"/>
      <c r="MF3" s="162"/>
      <c r="MG3" s="162"/>
      <c r="MH3" s="162"/>
      <c r="MI3" s="162"/>
      <c r="MJ3" s="162"/>
      <c r="MK3" s="162"/>
      <c r="ML3" s="162"/>
      <c r="MM3" s="162"/>
      <c r="MN3" s="162"/>
      <c r="MO3" s="162"/>
      <c r="MP3" s="162"/>
      <c r="MQ3" s="162"/>
      <c r="MR3" s="162"/>
      <c r="MS3" s="162"/>
      <c r="MT3" s="162"/>
      <c r="MU3" s="162"/>
      <c r="MV3" s="162"/>
      <c r="MW3" s="162"/>
      <c r="MX3" s="162"/>
      <c r="MY3" s="162"/>
      <c r="MZ3" s="162"/>
      <c r="NA3" s="162"/>
      <c r="NB3" s="162"/>
      <c r="NC3" s="162"/>
      <c r="ND3" s="162"/>
      <c r="NE3" s="162"/>
      <c r="NF3" s="162"/>
      <c r="NG3" s="162"/>
      <c r="NH3" s="162"/>
      <c r="NI3" s="162"/>
      <c r="NJ3" s="162"/>
      <c r="NK3" s="162"/>
      <c r="NL3" s="162"/>
      <c r="NM3" s="162"/>
      <c r="NN3" s="162"/>
      <c r="NO3" s="162"/>
      <c r="NP3" s="162"/>
      <c r="NQ3" s="162"/>
      <c r="NR3" s="162"/>
      <c r="NS3" s="162"/>
      <c r="NT3" s="162"/>
      <c r="NU3" s="162"/>
      <c r="NV3" s="162"/>
      <c r="NW3" s="162"/>
      <c r="NX3" s="162"/>
      <c r="NY3" s="162"/>
      <c r="NZ3" s="162"/>
      <c r="OA3" s="162"/>
      <c r="OB3" s="162"/>
      <c r="OC3" s="162"/>
      <c r="OD3" s="162"/>
      <c r="OE3" s="162"/>
      <c r="OF3" s="162"/>
      <c r="OG3" s="162"/>
      <c r="OH3" s="162"/>
      <c r="OI3" s="162"/>
      <c r="OJ3" s="162"/>
      <c r="OK3" s="162"/>
      <c r="OL3" s="162"/>
      <c r="OM3" s="162"/>
      <c r="ON3" s="162"/>
      <c r="OO3" s="162"/>
      <c r="OP3" s="162"/>
      <c r="OQ3" s="162"/>
      <c r="OR3" s="162"/>
      <c r="OS3" s="162"/>
      <c r="OT3" s="162"/>
      <c r="OU3" s="162"/>
      <c r="OV3" s="162"/>
      <c r="OW3" s="162"/>
      <c r="OX3" s="162"/>
      <c r="OY3" s="162"/>
      <c r="OZ3" s="162"/>
      <c r="PA3" s="162"/>
      <c r="PB3" s="162"/>
      <c r="PC3" s="162"/>
      <c r="PD3" s="162"/>
      <c r="PE3" s="162"/>
      <c r="PF3" s="162"/>
      <c r="PG3" s="162"/>
      <c r="PH3" s="162"/>
      <c r="PI3" s="162"/>
      <c r="PJ3" s="162"/>
      <c r="PK3" s="162"/>
      <c r="PL3" s="162"/>
      <c r="PM3" s="162"/>
      <c r="PN3" s="162"/>
      <c r="PO3" s="162"/>
      <c r="PP3" s="162"/>
      <c r="PQ3" s="162"/>
      <c r="PR3" s="162"/>
      <c r="PS3" s="162"/>
      <c r="PT3" s="162"/>
      <c r="PU3" s="162"/>
      <c r="PV3" s="162"/>
      <c r="PW3" s="162"/>
      <c r="PX3" s="162"/>
      <c r="PY3" s="162"/>
      <c r="PZ3" s="162"/>
      <c r="QA3" s="162"/>
      <c r="QB3" s="162"/>
      <c r="QC3" s="162"/>
      <c r="QD3" s="162"/>
      <c r="QE3" s="162"/>
      <c r="QF3" s="162"/>
      <c r="QG3" s="162"/>
      <c r="QH3" s="162"/>
      <c r="QI3" s="162"/>
      <c r="QJ3" s="162"/>
      <c r="QK3" s="162"/>
      <c r="QL3" s="162"/>
      <c r="QM3" s="162"/>
      <c r="QN3" s="162"/>
      <c r="QO3" s="162"/>
      <c r="QP3" s="162"/>
      <c r="QQ3" s="162"/>
      <c r="QR3" s="162"/>
      <c r="QS3" s="162"/>
      <c r="QT3" s="162"/>
      <c r="QU3" s="162"/>
      <c r="QV3" s="162"/>
      <c r="QW3" s="162"/>
      <c r="QX3" s="162"/>
      <c r="QY3" s="162"/>
      <c r="QZ3" s="162"/>
      <c r="RA3" s="162"/>
      <c r="RB3" s="162"/>
      <c r="RC3" s="162"/>
      <c r="RD3" s="162"/>
      <c r="RE3" s="162"/>
      <c r="RF3" s="162"/>
      <c r="RG3" s="162"/>
      <c r="RH3" s="162"/>
      <c r="RI3" s="162"/>
      <c r="RJ3" s="162"/>
      <c r="RK3" s="162"/>
      <c r="RL3" s="162"/>
      <c r="RM3" s="162"/>
      <c r="RN3" s="162"/>
      <c r="RO3" s="162"/>
      <c r="RP3" s="162"/>
      <c r="RQ3" s="162"/>
      <c r="RR3" s="162"/>
      <c r="RS3" s="162"/>
      <c r="RT3" s="162"/>
      <c r="RU3" s="162"/>
      <c r="RV3" s="162"/>
      <c r="RW3" s="162"/>
      <c r="RX3" s="162"/>
      <c r="RY3" s="162"/>
      <c r="RZ3" s="162"/>
      <c r="SA3" s="162"/>
      <c r="SB3" s="162"/>
      <c r="SC3" s="162"/>
      <c r="SD3" s="162"/>
      <c r="SE3" s="162"/>
      <c r="SF3" s="162"/>
      <c r="SG3" s="162"/>
      <c r="SH3" s="162"/>
      <c r="SI3" s="162"/>
      <c r="SJ3" s="162"/>
      <c r="SK3" s="162"/>
      <c r="SL3" s="162"/>
      <c r="SM3" s="162"/>
      <c r="SN3" s="162"/>
      <c r="SO3" s="162"/>
      <c r="SP3" s="162"/>
      <c r="SQ3" s="162"/>
      <c r="SR3" s="162"/>
      <c r="SS3" s="162"/>
      <c r="ST3" s="162"/>
      <c r="SU3" s="162"/>
      <c r="SV3" s="162"/>
      <c r="SW3" s="162"/>
      <c r="SX3" s="162"/>
      <c r="SY3" s="162"/>
      <c r="SZ3" s="162"/>
      <c r="TA3" s="162"/>
      <c r="TB3" s="162"/>
      <c r="TC3" s="162"/>
      <c r="TD3" s="162"/>
      <c r="TE3" s="162"/>
      <c r="TF3" s="162"/>
      <c r="TG3" s="162"/>
      <c r="TH3" s="162"/>
      <c r="TI3" s="162"/>
      <c r="TJ3" s="162"/>
      <c r="TK3" s="162"/>
      <c r="TL3" s="162"/>
      <c r="TM3" s="162"/>
      <c r="TN3" s="162"/>
      <c r="TO3" s="162"/>
      <c r="TP3" s="162"/>
      <c r="TQ3" s="162"/>
      <c r="TR3" s="162"/>
      <c r="TS3" s="162"/>
      <c r="TT3" s="162"/>
      <c r="TU3" s="162"/>
      <c r="TV3" s="162"/>
      <c r="TW3" s="162"/>
      <c r="TX3" s="162"/>
      <c r="TY3" s="162"/>
      <c r="TZ3" s="162"/>
      <c r="UA3" s="162"/>
      <c r="UB3" s="162"/>
      <c r="UC3" s="162"/>
      <c r="UD3" s="162"/>
      <c r="UE3" s="162"/>
      <c r="UF3" s="162"/>
      <c r="UG3" s="162"/>
      <c r="UH3" s="162"/>
      <c r="UI3" s="162"/>
      <c r="UJ3" s="162"/>
      <c r="UK3" s="162"/>
      <c r="UL3" s="162"/>
      <c r="UM3" s="162"/>
      <c r="UN3" s="162"/>
      <c r="UO3" s="162"/>
      <c r="UP3" s="162"/>
      <c r="UQ3" s="162"/>
      <c r="UR3" s="162"/>
      <c r="US3" s="162"/>
      <c r="UT3" s="162"/>
      <c r="UU3" s="162"/>
      <c r="UV3" s="162"/>
      <c r="UW3" s="162"/>
      <c r="UX3" s="162"/>
      <c r="UY3" s="162"/>
      <c r="UZ3" s="162"/>
      <c r="VA3" s="162"/>
      <c r="VB3" s="162"/>
      <c r="VC3" s="162"/>
      <c r="VD3" s="162"/>
      <c r="VE3" s="162"/>
      <c r="VF3" s="162"/>
      <c r="VG3" s="162"/>
      <c r="VH3" s="162"/>
      <c r="VI3" s="162"/>
      <c r="VJ3" s="162"/>
      <c r="VK3" s="162"/>
      <c r="VL3" s="162"/>
      <c r="VM3" s="162"/>
      <c r="VN3" s="162"/>
      <c r="VO3" s="162"/>
      <c r="VP3" s="162"/>
      <c r="VQ3" s="162"/>
      <c r="VR3" s="162"/>
      <c r="VS3" s="162"/>
      <c r="VT3" s="162"/>
      <c r="VU3" s="162"/>
      <c r="VV3" s="162"/>
      <c r="VW3" s="162"/>
      <c r="VX3" s="162"/>
      <c r="VY3" s="162"/>
      <c r="VZ3" s="162"/>
      <c r="WA3" s="162"/>
      <c r="WB3" s="162"/>
      <c r="WC3" s="162"/>
      <c r="WD3" s="162"/>
      <c r="WE3" s="162"/>
      <c r="WF3" s="162"/>
      <c r="WG3" s="162"/>
      <c r="WH3" s="162"/>
      <c r="WI3" s="162"/>
      <c r="WJ3" s="162"/>
      <c r="WK3" s="162"/>
      <c r="WL3" s="162"/>
      <c r="WM3" s="162"/>
      <c r="WN3" s="162"/>
      <c r="WO3" s="162"/>
      <c r="WP3" s="162"/>
      <c r="WQ3" s="162"/>
      <c r="WR3" s="162"/>
      <c r="WS3" s="162"/>
      <c r="WT3" s="162"/>
      <c r="WU3" s="162"/>
      <c r="WV3" s="162"/>
      <c r="WW3" s="162"/>
      <c r="WX3" s="162"/>
      <c r="WY3" s="162"/>
      <c r="WZ3" s="162"/>
      <c r="XA3" s="162"/>
      <c r="XB3" s="162"/>
      <c r="XC3" s="162"/>
      <c r="XD3" s="162"/>
      <c r="XE3" s="162"/>
      <c r="XF3" s="162"/>
      <c r="XG3" s="162"/>
      <c r="XH3" s="162"/>
      <c r="XI3" s="162"/>
      <c r="XJ3" s="162"/>
      <c r="XK3" s="162"/>
      <c r="XL3" s="162"/>
      <c r="XM3" s="162"/>
      <c r="XN3" s="162"/>
      <c r="XO3" s="162"/>
      <c r="XP3" s="162"/>
      <c r="XQ3" s="162"/>
      <c r="XR3" s="162"/>
      <c r="XS3" s="162"/>
      <c r="XT3" s="162"/>
      <c r="XU3" s="162"/>
      <c r="XV3" s="162"/>
      <c r="XW3" s="162"/>
      <c r="XX3" s="162"/>
      <c r="XY3" s="162"/>
      <c r="XZ3" s="162"/>
      <c r="YA3" s="162"/>
      <c r="YB3" s="162"/>
      <c r="YC3" s="162"/>
      <c r="YD3" s="162"/>
      <c r="YE3" s="162"/>
      <c r="YF3" s="162"/>
      <c r="YG3" s="162"/>
      <c r="YH3" s="162"/>
      <c r="YI3" s="162"/>
      <c r="YJ3" s="162"/>
      <c r="YK3" s="162"/>
      <c r="YL3" s="162"/>
      <c r="YM3" s="162"/>
      <c r="YN3" s="162"/>
      <c r="YO3" s="162"/>
      <c r="YP3" s="162"/>
      <c r="YQ3" s="162"/>
      <c r="YR3" s="162"/>
      <c r="YS3" s="162"/>
      <c r="YT3" s="162"/>
      <c r="YU3" s="162"/>
      <c r="YV3" s="162"/>
      <c r="YW3" s="162"/>
      <c r="YX3" s="162"/>
      <c r="YY3" s="162"/>
      <c r="YZ3" s="162"/>
      <c r="ZA3" s="162"/>
      <c r="ZB3" s="162"/>
      <c r="ZC3" s="162"/>
      <c r="ZD3" s="162"/>
      <c r="ZE3" s="162"/>
      <c r="ZF3" s="162"/>
      <c r="ZG3" s="162"/>
      <c r="ZH3" s="162"/>
      <c r="ZI3" s="162"/>
      <c r="ZJ3" s="162"/>
      <c r="ZK3" s="162"/>
      <c r="ZL3" s="162"/>
      <c r="ZM3" s="162"/>
      <c r="ZN3" s="162"/>
      <c r="ZO3" s="162"/>
      <c r="ZP3" s="162"/>
      <c r="ZQ3" s="162"/>
      <c r="ZR3" s="162"/>
      <c r="ZS3" s="162"/>
      <c r="ZT3" s="162"/>
      <c r="ZU3" s="162"/>
      <c r="ZV3" s="162"/>
      <c r="ZW3" s="162"/>
      <c r="ZX3" s="162"/>
      <c r="ZY3" s="162"/>
      <c r="ZZ3" s="162"/>
      <c r="AAA3" s="162"/>
      <c r="AAB3" s="162"/>
      <c r="AAC3" s="162"/>
      <c r="AAD3" s="162"/>
      <c r="AAE3" s="162"/>
      <c r="AAF3" s="162"/>
      <c r="AAG3" s="162"/>
      <c r="AAH3" s="162"/>
      <c r="AAI3" s="162"/>
      <c r="AAJ3" s="162"/>
      <c r="AAK3" s="162"/>
      <c r="AAL3" s="162"/>
      <c r="AAM3" s="162"/>
      <c r="AAN3" s="162"/>
      <c r="AAO3" s="162"/>
      <c r="AAP3" s="162"/>
      <c r="AAQ3" s="162"/>
      <c r="AAR3" s="162"/>
      <c r="AAS3" s="162"/>
      <c r="AAT3" s="162"/>
      <c r="AAU3" s="162"/>
      <c r="AAV3" s="162"/>
      <c r="AAW3" s="162"/>
      <c r="AAX3" s="162"/>
      <c r="AAY3" s="162"/>
      <c r="AAZ3" s="162"/>
      <c r="ABA3" s="162"/>
      <c r="ABB3" s="162"/>
      <c r="ABC3" s="162"/>
      <c r="ABD3" s="162"/>
      <c r="ABE3" s="162"/>
      <c r="ABF3" s="162"/>
      <c r="ABG3" s="162"/>
      <c r="ABH3" s="162"/>
      <c r="ABI3" s="162"/>
      <c r="ABJ3" s="162"/>
      <c r="ABK3" s="162"/>
      <c r="ABL3" s="162"/>
      <c r="ABM3" s="162"/>
      <c r="ABN3" s="162"/>
      <c r="ABO3" s="162"/>
      <c r="ABP3" s="162"/>
      <c r="ABQ3" s="162"/>
      <c r="ABR3" s="162"/>
      <c r="ABS3" s="162"/>
      <c r="ABT3" s="162"/>
      <c r="ABU3" s="162"/>
      <c r="ABV3" s="162"/>
      <c r="ABW3" s="162"/>
      <c r="ABX3" s="162"/>
      <c r="ABY3" s="162"/>
      <c r="ABZ3" s="162"/>
      <c r="ACA3" s="162"/>
      <c r="ACB3" s="162"/>
      <c r="ACC3" s="162"/>
      <c r="ACD3" s="162"/>
      <c r="ACE3" s="162"/>
      <c r="ACF3" s="162"/>
      <c r="ACG3" s="162"/>
      <c r="ACH3" s="162"/>
      <c r="ACI3" s="162"/>
      <c r="ACJ3" s="162"/>
      <c r="ACK3" s="162"/>
      <c r="ACL3" s="162"/>
      <c r="ACM3" s="162"/>
      <c r="ACN3" s="162"/>
      <c r="ACO3" s="162"/>
      <c r="ACP3" s="162"/>
      <c r="ACQ3" s="162"/>
      <c r="ACR3" s="162"/>
      <c r="ACS3" s="162"/>
      <c r="ACT3" s="162"/>
      <c r="ACU3" s="162"/>
      <c r="ACV3" s="162"/>
      <c r="ACW3" s="162"/>
      <c r="ACX3" s="162"/>
      <c r="ACY3" s="162"/>
      <c r="ACZ3" s="162"/>
      <c r="ADA3" s="162"/>
      <c r="ADB3" s="162"/>
      <c r="ADC3" s="162"/>
      <c r="ADD3" s="162"/>
      <c r="ADE3" s="162"/>
      <c r="ADF3" s="162"/>
      <c r="ADG3" s="162"/>
      <c r="ADH3" s="162"/>
      <c r="ADI3" s="162"/>
      <c r="ADJ3" s="162"/>
      <c r="ADK3" s="162"/>
      <c r="ADL3" s="162"/>
      <c r="ADM3" s="162"/>
      <c r="ADN3" s="162"/>
      <c r="ADO3" s="162"/>
      <c r="ADP3" s="162"/>
      <c r="ADQ3" s="162"/>
      <c r="ADR3" s="162"/>
      <c r="ADS3" s="162"/>
      <c r="ADT3" s="162"/>
      <c r="ADU3" s="162"/>
      <c r="ADV3" s="162"/>
      <c r="ADW3" s="162"/>
      <c r="ADX3" s="162"/>
      <c r="ADY3" s="162"/>
      <c r="ADZ3" s="162"/>
      <c r="AEA3" s="162"/>
      <c r="AEB3" s="162"/>
      <c r="AEC3" s="162"/>
      <c r="AED3" s="162"/>
      <c r="AEE3" s="162"/>
      <c r="AEF3" s="162"/>
      <c r="AEG3" s="162"/>
      <c r="AEH3" s="162"/>
      <c r="AEI3" s="162"/>
      <c r="AEJ3" s="162"/>
      <c r="AEK3" s="162"/>
      <c r="AEL3" s="162"/>
      <c r="AEM3" s="162"/>
      <c r="AEN3" s="162"/>
      <c r="AEO3" s="162"/>
      <c r="AEP3" s="162"/>
      <c r="AEQ3" s="162"/>
      <c r="AER3" s="162"/>
      <c r="AES3" s="162"/>
      <c r="AET3" s="162"/>
      <c r="AEU3" s="162"/>
      <c r="AEV3" s="162"/>
      <c r="AEW3" s="162"/>
      <c r="AEX3" s="162"/>
      <c r="AEY3" s="162"/>
      <c r="AEZ3" s="162"/>
      <c r="AFA3" s="162"/>
      <c r="AFB3" s="162"/>
      <c r="AFC3" s="162"/>
      <c r="AFD3" s="162"/>
      <c r="AFE3" s="162"/>
      <c r="AFF3" s="162"/>
      <c r="AFG3" s="162"/>
      <c r="AFH3" s="162"/>
      <c r="AFI3" s="162"/>
      <c r="AFJ3" s="162"/>
      <c r="AFK3" s="162"/>
      <c r="AFL3" s="162"/>
      <c r="AFM3" s="162"/>
      <c r="AFN3" s="162"/>
      <c r="AFO3" s="162"/>
      <c r="AFP3" s="162"/>
      <c r="AFQ3" s="162"/>
      <c r="AFR3" s="162"/>
      <c r="AFS3" s="162"/>
      <c r="AFT3" s="162"/>
      <c r="AFU3" s="162"/>
      <c r="AFV3" s="162"/>
      <c r="AFW3" s="162"/>
      <c r="AFX3" s="162"/>
      <c r="AFY3" s="162"/>
      <c r="AFZ3" s="162"/>
      <c r="AGA3" s="162"/>
      <c r="AGB3" s="162"/>
      <c r="AGC3" s="162"/>
      <c r="AGD3" s="162"/>
      <c r="AGE3" s="162"/>
      <c r="AGF3" s="162"/>
      <c r="AGG3" s="162"/>
      <c r="AGH3" s="162"/>
      <c r="AGI3" s="162"/>
      <c r="AGJ3" s="162"/>
      <c r="AGK3" s="162"/>
      <c r="AGL3" s="162"/>
      <c r="AGM3" s="162"/>
      <c r="AGN3" s="162"/>
      <c r="AGO3" s="162"/>
      <c r="AGP3" s="162"/>
      <c r="AGQ3" s="162"/>
      <c r="AGR3" s="162"/>
      <c r="AGS3" s="162"/>
      <c r="AGT3" s="162"/>
      <c r="AGU3" s="162"/>
      <c r="AGV3" s="162"/>
      <c r="AGW3" s="162"/>
      <c r="AGX3" s="162"/>
      <c r="AGY3" s="162"/>
      <c r="AGZ3" s="162"/>
      <c r="AHA3" s="162"/>
      <c r="AHB3" s="162"/>
      <c r="AHC3" s="162"/>
      <c r="AHD3" s="162"/>
      <c r="AHE3" s="162"/>
      <c r="AHF3" s="162"/>
      <c r="AHG3" s="162"/>
      <c r="AHH3" s="162"/>
      <c r="AHI3" s="162"/>
      <c r="AHJ3" s="162"/>
      <c r="AHK3" s="162"/>
      <c r="AHL3" s="162"/>
      <c r="AHM3" s="162"/>
      <c r="AHN3" s="162"/>
      <c r="AHO3" s="162"/>
      <c r="AHP3" s="162"/>
      <c r="AHQ3" s="162"/>
      <c r="AHR3" s="162"/>
      <c r="AHS3" s="162"/>
      <c r="AHT3" s="162"/>
      <c r="AHU3" s="162"/>
      <c r="AHV3" s="162"/>
      <c r="AHW3" s="162"/>
      <c r="AHX3" s="162"/>
      <c r="AHY3" s="162"/>
      <c r="AHZ3" s="162"/>
      <c r="AIA3" s="162"/>
      <c r="AIB3" s="162"/>
      <c r="AIC3" s="162"/>
      <c r="AID3" s="162"/>
      <c r="AIE3" s="162"/>
      <c r="AIF3" s="162"/>
      <c r="AIG3" s="162"/>
      <c r="AIH3" s="162"/>
      <c r="AII3" s="162"/>
      <c r="AIJ3" s="162"/>
      <c r="AIK3" s="162"/>
      <c r="AIL3" s="162"/>
      <c r="AIM3" s="162"/>
      <c r="AIN3" s="162"/>
      <c r="AIO3" s="162"/>
      <c r="AIP3" s="162"/>
      <c r="AIQ3" s="162"/>
      <c r="AIR3" s="162"/>
      <c r="AIS3" s="162"/>
      <c r="AIT3" s="162"/>
      <c r="AIU3" s="162"/>
      <c r="AIV3" s="162"/>
      <c r="AIW3" s="162"/>
      <c r="AIX3" s="162"/>
      <c r="AIY3" s="162"/>
      <c r="AIZ3" s="162"/>
      <c r="AJA3" s="162"/>
      <c r="AJB3" s="162"/>
      <c r="AJC3" s="162"/>
      <c r="AJD3" s="162"/>
      <c r="AJE3" s="162"/>
      <c r="AJF3" s="162"/>
      <c r="AJG3" s="162"/>
      <c r="AJH3" s="162"/>
      <c r="AJI3" s="162"/>
      <c r="AJJ3" s="162"/>
      <c r="AJK3" s="162"/>
      <c r="AJL3" s="162"/>
      <c r="AJM3" s="162"/>
      <c r="AJN3" s="162"/>
      <c r="AJO3" s="162"/>
      <c r="AJP3" s="162"/>
      <c r="AJQ3" s="162"/>
      <c r="AJR3" s="162"/>
      <c r="AJS3" s="162"/>
      <c r="AJT3" s="162"/>
      <c r="AJU3" s="162"/>
      <c r="AJV3" s="162"/>
      <c r="AJW3" s="162"/>
      <c r="AJX3" s="162"/>
      <c r="AJY3" s="162"/>
      <c r="AJZ3" s="162"/>
      <c r="AKA3" s="162"/>
      <c r="AKB3" s="162"/>
      <c r="AKC3" s="162"/>
      <c r="AKD3" s="162"/>
      <c r="AKE3" s="162"/>
      <c r="AKF3" s="162"/>
      <c r="AKG3" s="162"/>
      <c r="AKH3" s="162"/>
      <c r="AKI3" s="162"/>
      <c r="AKJ3" s="162"/>
      <c r="AKK3" s="162"/>
      <c r="AKL3" s="162"/>
      <c r="AKM3" s="162"/>
      <c r="AKN3" s="162"/>
      <c r="AKO3" s="162"/>
      <c r="AKP3" s="162"/>
      <c r="AKQ3" s="162"/>
      <c r="AKR3" s="162"/>
      <c r="AKS3" s="162"/>
      <c r="AKT3" s="162"/>
      <c r="AKU3" s="162"/>
      <c r="AKV3" s="162"/>
      <c r="AKW3" s="162"/>
      <c r="AKX3" s="162"/>
      <c r="AKY3" s="162"/>
      <c r="AKZ3" s="162"/>
      <c r="ALA3" s="162"/>
      <c r="ALB3" s="162"/>
      <c r="ALC3" s="162"/>
      <c r="ALD3" s="162"/>
      <c r="ALE3" s="162"/>
      <c r="ALF3" s="162"/>
      <c r="ALG3" s="162"/>
      <c r="ALH3" s="162"/>
      <c r="ALI3" s="162"/>
      <c r="ALJ3" s="162"/>
      <c r="ALK3" s="162"/>
      <c r="ALL3" s="162"/>
      <c r="ALM3" s="162"/>
      <c r="ALN3" s="162"/>
      <c r="ALO3" s="162"/>
      <c r="ALP3" s="162"/>
      <c r="ALQ3" s="162"/>
      <c r="ALR3" s="162"/>
      <c r="ALS3" s="162"/>
      <c r="ALT3" s="162"/>
      <c r="ALU3" s="162"/>
      <c r="ALV3" s="162"/>
      <c r="ALW3" s="162"/>
      <c r="ALX3" s="162"/>
      <c r="ALY3" s="162"/>
      <c r="ALZ3" s="162"/>
      <c r="AMA3" s="162"/>
      <c r="AMB3" s="162"/>
      <c r="AMC3" s="162"/>
      <c r="AMD3" s="162"/>
      <c r="AME3" s="162"/>
      <c r="AMF3" s="162"/>
      <c r="AMG3" s="162"/>
      <c r="AMH3" s="162"/>
      <c r="AMI3" s="162"/>
      <c r="AMJ3" s="91"/>
    </row>
    <row r="5" spans="1:1024" x14ac:dyDescent="0.2">
      <c r="B5" s="91" t="s">
        <v>3</v>
      </c>
      <c r="C5" s="158"/>
      <c r="D5" s="158"/>
    </row>
    <row r="6" spans="1:1024" x14ac:dyDescent="0.2">
      <c r="B6" s="91" t="s">
        <v>4</v>
      </c>
      <c r="C6" s="158"/>
      <c r="D6" s="158"/>
    </row>
    <row r="7" spans="1:1024" x14ac:dyDescent="0.2">
      <c r="B7" s="91" t="s">
        <v>5</v>
      </c>
      <c r="C7" s="158"/>
      <c r="D7" s="158"/>
    </row>
    <row r="8" spans="1:1024" x14ac:dyDescent="0.2">
      <c r="B8" s="91" t="s">
        <v>6</v>
      </c>
      <c r="C8" s="158"/>
      <c r="D8" s="158"/>
    </row>
    <row r="9" spans="1:1024" x14ac:dyDescent="0.2">
      <c r="B9" s="91" t="s">
        <v>7</v>
      </c>
      <c r="C9" s="158"/>
      <c r="D9" s="158"/>
    </row>
    <row r="10" spans="1:1024" x14ac:dyDescent="0.2">
      <c r="B10" s="91" t="s">
        <v>8</v>
      </c>
      <c r="C10" s="159"/>
      <c r="D10" s="159"/>
    </row>
    <row r="11" spans="1:1024" x14ac:dyDescent="0.2">
      <c r="B11" s="91" t="s">
        <v>9</v>
      </c>
      <c r="C11" s="159"/>
      <c r="D11" s="159"/>
    </row>
    <row r="12" spans="1:1024" ht="32.25" customHeight="1" x14ac:dyDescent="0.2">
      <c r="B12" s="7" t="s">
        <v>10</v>
      </c>
      <c r="C12" s="171"/>
      <c r="D12" s="171"/>
    </row>
    <row r="14" spans="1:1024" x14ac:dyDescent="0.2">
      <c r="B14" s="168"/>
      <c r="C14" s="168"/>
      <c r="D14" s="168"/>
    </row>
    <row r="15" spans="1:1024" x14ac:dyDescent="0.2">
      <c r="B15" s="8" t="s">
        <v>80</v>
      </c>
      <c r="C15" s="11" t="s">
        <v>81</v>
      </c>
      <c r="D15" s="12"/>
    </row>
    <row r="16" spans="1:1024" x14ac:dyDescent="0.2">
      <c r="B16" s="8" t="s">
        <v>13</v>
      </c>
      <c r="C16" s="11" t="s">
        <v>14</v>
      </c>
      <c r="D16" s="12"/>
    </row>
    <row r="17" spans="2:7" x14ac:dyDescent="0.2">
      <c r="B17" s="14" t="s">
        <v>82</v>
      </c>
      <c r="C17" s="11" t="s">
        <v>17</v>
      </c>
      <c r="D17" s="15"/>
    </row>
    <row r="18" spans="2:7" x14ac:dyDescent="0.2">
      <c r="B18" s="14" t="s">
        <v>15</v>
      </c>
      <c r="C18" s="11" t="s">
        <v>19</v>
      </c>
      <c r="D18" s="16"/>
    </row>
    <row r="19" spans="2:7" x14ac:dyDescent="0.2">
      <c r="B19" s="79"/>
      <c r="C19" s="45"/>
      <c r="D19" s="20"/>
    </row>
    <row r="20" spans="2:7" x14ac:dyDescent="0.2">
      <c r="B20" s="169" t="s">
        <v>203</v>
      </c>
      <c r="C20" s="169"/>
      <c r="D20" s="169"/>
      <c r="E20" s="169"/>
      <c r="F20" s="169"/>
      <c r="G20" s="79"/>
    </row>
    <row r="21" spans="2:7" x14ac:dyDescent="0.2">
      <c r="B21" s="8" t="s">
        <v>83</v>
      </c>
      <c r="C21" s="64"/>
      <c r="F21" s="69"/>
      <c r="G21" s="79"/>
    </row>
    <row r="22" spans="2:7" x14ac:dyDescent="0.2">
      <c r="B22" s="8" t="s">
        <v>84</v>
      </c>
      <c r="C22" s="64"/>
      <c r="F22" s="69"/>
      <c r="G22" s="79"/>
    </row>
    <row r="23" spans="2:7" x14ac:dyDescent="0.2">
      <c r="B23" s="70"/>
      <c r="C23" s="71"/>
      <c r="F23" s="69"/>
      <c r="G23" s="79"/>
    </row>
    <row r="24" spans="2:7" ht="25.5" x14ac:dyDescent="0.2">
      <c r="B24" s="70"/>
      <c r="C24" s="72" t="s">
        <v>85</v>
      </c>
      <c r="D24" s="106" t="s">
        <v>86</v>
      </c>
      <c r="E24" s="48" t="s">
        <v>87</v>
      </c>
      <c r="F24" s="73" t="s">
        <v>88</v>
      </c>
    </row>
    <row r="25" spans="2:7" x14ac:dyDescent="0.2">
      <c r="B25" s="8" t="s">
        <v>89</v>
      </c>
      <c r="C25" s="65"/>
      <c r="D25" s="66">
        <v>0.84</v>
      </c>
      <c r="E25" s="33"/>
      <c r="F25" s="67"/>
    </row>
    <row r="26" spans="2:7" x14ac:dyDescent="0.2">
      <c r="B26" s="8" t="s">
        <v>90</v>
      </c>
      <c r="C26" s="65"/>
      <c r="D26" s="66">
        <v>0.51</v>
      </c>
      <c r="E26" s="33"/>
      <c r="F26" s="67"/>
    </row>
    <row r="27" spans="2:7" x14ac:dyDescent="0.2">
      <c r="B27" s="8" t="s">
        <v>91</v>
      </c>
      <c r="C27" s="65"/>
      <c r="D27" s="74">
        <v>1.0900000000000001</v>
      </c>
      <c r="E27" s="33"/>
      <c r="F27" s="67"/>
    </row>
    <row r="28" spans="2:7" x14ac:dyDescent="0.2">
      <c r="B28" s="70"/>
      <c r="C28" s="71"/>
      <c r="F28" s="69"/>
      <c r="G28" s="79"/>
    </row>
    <row r="29" spans="2:7" x14ac:dyDescent="0.2">
      <c r="B29" s="70"/>
      <c r="C29" s="11" t="s">
        <v>92</v>
      </c>
      <c r="D29" s="11" t="s">
        <v>93</v>
      </c>
      <c r="E29" s="11" t="s">
        <v>23</v>
      </c>
      <c r="F29" s="69"/>
      <c r="G29" s="79"/>
    </row>
    <row r="30" spans="2:7" x14ac:dyDescent="0.2">
      <c r="B30" s="8" t="s">
        <v>94</v>
      </c>
      <c r="C30" s="75" t="str">
        <f>IF(G42="","",E30*(G42-E25)/G42)</f>
        <v/>
      </c>
      <c r="D30" s="75" t="str">
        <f>IF(G42="","",E30-C30)</f>
        <v/>
      </c>
      <c r="E30" s="75">
        <f>(0.9-F25)*C25*D25</f>
        <v>0</v>
      </c>
      <c r="F30" s="69"/>
      <c r="G30" s="79"/>
    </row>
    <row r="31" spans="2:7" x14ac:dyDescent="0.2">
      <c r="B31" s="8" t="s">
        <v>180</v>
      </c>
      <c r="C31" s="75" t="str">
        <f>IF(G42="","",E31*(G42-E26)/G42)</f>
        <v/>
      </c>
      <c r="D31" s="75" t="str">
        <f>IF(G42="","",E31-C31)</f>
        <v/>
      </c>
      <c r="E31" s="75">
        <f>(0.9-F26)*C26*D26</f>
        <v>0</v>
      </c>
      <c r="F31" s="69"/>
      <c r="G31" s="79"/>
    </row>
    <row r="32" spans="2:7" x14ac:dyDescent="0.2">
      <c r="B32" s="8" t="s">
        <v>95</v>
      </c>
      <c r="C32" s="75" t="str">
        <f>IF(G42="","",E32*(G42-E27)/G42)</f>
        <v/>
      </c>
      <c r="D32" s="75" t="str">
        <f>IF(G42="","",E32-C32)</f>
        <v/>
      </c>
      <c r="E32" s="75">
        <f>(1-F27)*C27*D27</f>
        <v>0</v>
      </c>
      <c r="F32" s="69"/>
      <c r="G32" s="79"/>
    </row>
    <row r="33" spans="2:7" x14ac:dyDescent="0.2">
      <c r="B33" s="25" t="s">
        <v>204</v>
      </c>
      <c r="C33" s="27" t="str">
        <f>IF(G42="","",C32+C31+C30+C21)</f>
        <v/>
      </c>
      <c r="D33" s="27" t="str">
        <f>IF(G42="","",D32+D31+D30+C22)</f>
        <v/>
      </c>
      <c r="E33" s="27">
        <f>C21+C22+E30+E31+E32</f>
        <v>0</v>
      </c>
      <c r="F33" s="76"/>
      <c r="G33" s="79"/>
    </row>
    <row r="34" spans="2:7" x14ac:dyDescent="0.2">
      <c r="B34" s="79"/>
      <c r="C34" s="45"/>
      <c r="D34" s="20"/>
    </row>
    <row r="35" spans="2:7" x14ac:dyDescent="0.2">
      <c r="B35" s="153" t="s">
        <v>24</v>
      </c>
      <c r="C35" s="153"/>
      <c r="D35" s="153"/>
      <c r="E35" s="153"/>
      <c r="F35" s="153" t="s">
        <v>25</v>
      </c>
      <c r="G35" s="153"/>
    </row>
    <row r="36" spans="2:7" x14ac:dyDescent="0.2">
      <c r="D36" s="11" t="s">
        <v>96</v>
      </c>
      <c r="E36" s="11" t="s">
        <v>27</v>
      </c>
      <c r="G36" s="11" t="s">
        <v>97</v>
      </c>
    </row>
    <row r="37" spans="2:7" x14ac:dyDescent="0.2">
      <c r="B37" s="156" t="s">
        <v>29</v>
      </c>
      <c r="C37" s="110" t="s">
        <v>98</v>
      </c>
      <c r="D37" s="12"/>
      <c r="E37" s="170">
        <f>D37+D38</f>
        <v>0</v>
      </c>
      <c r="F37" s="79"/>
    </row>
    <row r="38" spans="2:7" x14ac:dyDescent="0.2">
      <c r="B38" s="156"/>
      <c r="C38" s="91" t="s">
        <v>99</v>
      </c>
      <c r="D38" s="12"/>
      <c r="E38" s="170"/>
      <c r="F38" s="77" t="s">
        <v>100</v>
      </c>
      <c r="G38" s="68"/>
    </row>
    <row r="39" spans="2:7" x14ac:dyDescent="0.2">
      <c r="B39" s="156" t="s">
        <v>30</v>
      </c>
      <c r="C39" s="112" t="s">
        <v>99</v>
      </c>
      <c r="D39" s="32"/>
      <c r="E39" s="157">
        <f>D39+D40+D41</f>
        <v>0</v>
      </c>
      <c r="F39" s="113" t="s">
        <v>100</v>
      </c>
      <c r="G39" s="13"/>
    </row>
    <row r="40" spans="2:7" x14ac:dyDescent="0.2">
      <c r="B40" s="156"/>
      <c r="C40" s="8" t="s">
        <v>101</v>
      </c>
      <c r="D40" s="12"/>
      <c r="E40" s="157"/>
      <c r="F40" s="113" t="s">
        <v>102</v>
      </c>
      <c r="G40" s="33"/>
    </row>
    <row r="41" spans="2:7" x14ac:dyDescent="0.2">
      <c r="B41" s="156"/>
      <c r="C41" s="78" t="s">
        <v>103</v>
      </c>
      <c r="D41" s="34"/>
      <c r="E41" s="157"/>
      <c r="F41" s="91" t="s">
        <v>104</v>
      </c>
      <c r="G41" s="36"/>
    </row>
    <row r="42" spans="2:7" x14ac:dyDescent="0.2">
      <c r="F42" s="37" t="s">
        <v>31</v>
      </c>
      <c r="G42" s="38" t="str">
        <f>IF(ISBLANK(D37),"",G38+G39+(G40*D40+(G40+G41)*D41)/(D39+D40+D41)-(D38/(D37+D38)*G38))</f>
        <v/>
      </c>
    </row>
    <row r="43" spans="2:7" x14ac:dyDescent="0.2">
      <c r="F43" s="39"/>
      <c r="G43" s="40"/>
    </row>
    <row r="44" spans="2:7" x14ac:dyDescent="0.2">
      <c r="B44" s="153" t="s">
        <v>105</v>
      </c>
      <c r="C44" s="153"/>
      <c r="D44" s="153"/>
      <c r="F44" s="39"/>
      <c r="G44" s="40"/>
    </row>
    <row r="45" spans="2:7" ht="25.5" x14ac:dyDescent="0.2">
      <c r="B45" s="47" t="s">
        <v>106</v>
      </c>
      <c r="C45" s="48" t="s">
        <v>107</v>
      </c>
      <c r="D45" s="48" t="s">
        <v>108</v>
      </c>
      <c r="E45" s="114"/>
      <c r="F45" s="39"/>
      <c r="G45" s="40"/>
    </row>
    <row r="46" spans="2:7" x14ac:dyDescent="0.2">
      <c r="B46" s="47" t="s">
        <v>109</v>
      </c>
      <c r="C46" s="53"/>
      <c r="D46" s="122"/>
      <c r="F46" s="39"/>
      <c r="G46" s="40"/>
    </row>
    <row r="47" spans="2:7" x14ac:dyDescent="0.2">
      <c r="B47" s="47" t="s">
        <v>110</v>
      </c>
      <c r="C47" s="53"/>
      <c r="D47" s="122"/>
      <c r="F47" s="39"/>
      <c r="G47" s="40"/>
    </row>
    <row r="48" spans="2:7" x14ac:dyDescent="0.2">
      <c r="B48" s="47" t="s">
        <v>111</v>
      </c>
      <c r="C48" s="53"/>
      <c r="D48" s="119"/>
      <c r="F48" s="39"/>
      <c r="G48" s="40"/>
    </row>
    <row r="49" spans="2:7" x14ac:dyDescent="0.2">
      <c r="B49" s="47" t="s">
        <v>112</v>
      </c>
      <c r="C49" s="53"/>
      <c r="D49" s="107"/>
      <c r="F49" s="39"/>
      <c r="G49" s="40"/>
    </row>
    <row r="50" spans="2:7" x14ac:dyDescent="0.2">
      <c r="B50" s="47" t="s">
        <v>113</v>
      </c>
      <c r="C50" s="53"/>
      <c r="D50" s="107"/>
      <c r="F50" s="39"/>
      <c r="G50" s="40"/>
    </row>
    <row r="51" spans="2:7" x14ac:dyDescent="0.2">
      <c r="B51" s="47" t="s">
        <v>114</v>
      </c>
      <c r="C51" s="53"/>
      <c r="D51" s="107"/>
      <c r="F51" s="39"/>
      <c r="G51" s="40"/>
    </row>
    <row r="52" spans="2:7" x14ac:dyDescent="0.2">
      <c r="B52" s="47" t="s">
        <v>115</v>
      </c>
      <c r="C52" s="53"/>
      <c r="D52" s="107"/>
      <c r="F52" s="39"/>
      <c r="G52" s="40"/>
    </row>
    <row r="53" spans="2:7" x14ac:dyDescent="0.2">
      <c r="B53" s="47" t="s">
        <v>116</v>
      </c>
      <c r="C53" s="53"/>
      <c r="D53" s="107"/>
      <c r="F53" s="39"/>
      <c r="G53" s="40"/>
    </row>
    <row r="54" spans="2:7" x14ac:dyDescent="0.2">
      <c r="B54" s="47" t="s">
        <v>117</v>
      </c>
      <c r="C54" s="53"/>
      <c r="D54" s="107"/>
      <c r="F54" s="39"/>
      <c r="G54" s="40"/>
    </row>
    <row r="55" spans="2:7" x14ac:dyDescent="0.2">
      <c r="B55" s="47" t="s">
        <v>118</v>
      </c>
      <c r="C55" s="53"/>
      <c r="D55" s="107"/>
      <c r="F55" s="39"/>
      <c r="G55" s="40"/>
    </row>
    <row r="56" spans="2:7" x14ac:dyDescent="0.2">
      <c r="F56" s="39"/>
      <c r="G56" s="40"/>
    </row>
    <row r="57" spans="2:7" x14ac:dyDescent="0.2">
      <c r="B57" s="153" t="s">
        <v>119</v>
      </c>
      <c r="C57" s="153"/>
      <c r="D57" s="153"/>
      <c r="F57" s="39"/>
      <c r="G57" s="40"/>
    </row>
    <row r="58" spans="2:7" x14ac:dyDescent="0.2">
      <c r="B58" s="8" t="s">
        <v>120</v>
      </c>
      <c r="C58" s="11" t="s">
        <v>121</v>
      </c>
      <c r="D58" s="12"/>
      <c r="E58" s="135" t="str">
        <f>IF((D58&lt;25),"Impossible de conserver un PTRA : masse maximale au point d'attelage inférieure aux exigences réglementaires","")</f>
        <v>Impossible de conserver un PTRA : masse maximale au point d'attelage inférieure aux exigences réglementaires</v>
      </c>
    </row>
    <row r="59" spans="2:7" x14ac:dyDescent="0.2">
      <c r="B59" s="166" t="s">
        <v>122</v>
      </c>
      <c r="C59" s="166"/>
      <c r="D59" s="33"/>
    </row>
    <row r="60" spans="2:7" x14ac:dyDescent="0.2">
      <c r="B60" s="166" t="s">
        <v>123</v>
      </c>
      <c r="C60" s="166"/>
      <c r="D60" s="43" t="e">
        <f>D59+G40+G41-C144</f>
        <v>#DIV/0!</v>
      </c>
    </row>
    <row r="61" spans="2:7" x14ac:dyDescent="0.2">
      <c r="B61" s="166" t="s">
        <v>124</v>
      </c>
      <c r="C61" s="166"/>
      <c r="D61" s="43" t="e">
        <f>D60+G42</f>
        <v>#DIV/0!</v>
      </c>
    </row>
    <row r="62" spans="2:7" x14ac:dyDescent="0.2">
      <c r="B62" s="79"/>
      <c r="C62" s="45"/>
      <c r="D62" s="20"/>
    </row>
    <row r="63" spans="2:7" x14ac:dyDescent="0.2">
      <c r="B63" s="109" t="s">
        <v>125</v>
      </c>
      <c r="C63" s="11"/>
      <c r="D63" s="81" t="e">
        <f>D16-C33-D33-SUM(D46:D50)*75-SUM(D51:D55)*160-D58</f>
        <v>#VALUE!</v>
      </c>
    </row>
    <row r="64" spans="2:7" x14ac:dyDescent="0.2">
      <c r="B64" s="44"/>
      <c r="C64" s="45"/>
      <c r="D64" s="20"/>
    </row>
    <row r="65" spans="2:6" x14ac:dyDescent="0.2">
      <c r="B65" s="153" t="s">
        <v>178</v>
      </c>
      <c r="C65" s="153"/>
      <c r="D65" s="153"/>
      <c r="E65" s="153"/>
      <c r="F65" s="79"/>
    </row>
    <row r="66" spans="2:6" ht="38.25" x14ac:dyDescent="0.2">
      <c r="B66" s="115"/>
      <c r="C66" s="116"/>
      <c r="D66" s="48" t="s">
        <v>126</v>
      </c>
      <c r="E66" s="48" t="s">
        <v>127</v>
      </c>
      <c r="F66" s="79"/>
    </row>
    <row r="67" spans="2:6" x14ac:dyDescent="0.2">
      <c r="B67" s="167"/>
      <c r="C67" s="167"/>
      <c r="D67" s="46" t="e">
        <f>"Charge utile à répartir : "&amp;ROUND($D63,0)&amp;" kg"</f>
        <v>#VALUE!</v>
      </c>
      <c r="E67" s="46" t="e">
        <f>"Charge utile à répartir : "&amp;ROUND($D63+D58,0)&amp;" kg"</f>
        <v>#VALUE!</v>
      </c>
      <c r="F67" s="79"/>
    </row>
    <row r="68" spans="2:6" x14ac:dyDescent="0.2">
      <c r="B68" s="167"/>
      <c r="C68" s="167"/>
      <c r="D68" s="46" t="e">
        <f>"Charge utile restante à répartir : "&amp;ROUND($D63-SUM(D71:D100),0)&amp;" kg"</f>
        <v>#VALUE!</v>
      </c>
      <c r="E68" s="46" t="e">
        <f>"Charge utile restante à répartir : "&amp;ROUND($D63+D58-SUM(E71:E100),0)&amp;" kg"</f>
        <v>#VALUE!</v>
      </c>
      <c r="F68" s="79"/>
    </row>
    <row r="69" spans="2:6" ht="32.25" customHeight="1" x14ac:dyDescent="0.2">
      <c r="B69" s="47" t="s">
        <v>37</v>
      </c>
      <c r="C69" s="48" t="s">
        <v>107</v>
      </c>
      <c r="D69" s="48" t="s">
        <v>39</v>
      </c>
      <c r="E69" s="48" t="s">
        <v>39</v>
      </c>
      <c r="F69" s="49"/>
    </row>
    <row r="70" spans="2:6" x14ac:dyDescent="0.2">
      <c r="B70" s="47" t="s">
        <v>120</v>
      </c>
      <c r="C70" s="50">
        <f>D59+SUM(G38:G41)</f>
        <v>0</v>
      </c>
      <c r="D70" s="94">
        <f>D58</f>
        <v>0</v>
      </c>
      <c r="E70" s="117"/>
      <c r="F70" s="54"/>
    </row>
    <row r="71" spans="2:6" x14ac:dyDescent="0.2">
      <c r="B71" s="56" t="s">
        <v>41</v>
      </c>
      <c r="C71" s="53"/>
      <c r="D71" s="51"/>
      <c r="E71" s="51"/>
      <c r="F71" s="54"/>
    </row>
    <row r="72" spans="2:6" x14ac:dyDescent="0.2">
      <c r="B72" s="56" t="s">
        <v>42</v>
      </c>
      <c r="C72" s="53"/>
      <c r="D72" s="51"/>
      <c r="E72" s="51"/>
      <c r="F72" s="54"/>
    </row>
    <row r="73" spans="2:6" x14ac:dyDescent="0.2">
      <c r="B73" s="56" t="s">
        <v>43</v>
      </c>
      <c r="C73" s="53"/>
      <c r="D73" s="51"/>
      <c r="E73" s="51"/>
      <c r="F73" s="54"/>
    </row>
    <row r="74" spans="2:6" x14ac:dyDescent="0.2">
      <c r="B74" s="56" t="s">
        <v>44</v>
      </c>
      <c r="C74" s="53"/>
      <c r="D74" s="51"/>
      <c r="E74" s="51"/>
      <c r="F74" s="54"/>
    </row>
    <row r="75" spans="2:6" x14ac:dyDescent="0.2">
      <c r="B75" s="56" t="s">
        <v>45</v>
      </c>
      <c r="C75" s="53"/>
      <c r="D75" s="51"/>
      <c r="E75" s="51"/>
      <c r="F75" s="54"/>
    </row>
    <row r="76" spans="2:6" x14ac:dyDescent="0.2">
      <c r="B76" s="56" t="s">
        <v>46</v>
      </c>
      <c r="C76" s="53"/>
      <c r="D76" s="51"/>
      <c r="E76" s="51"/>
      <c r="F76" s="54"/>
    </row>
    <row r="77" spans="2:6" x14ac:dyDescent="0.2">
      <c r="B77" s="56" t="s">
        <v>47</v>
      </c>
      <c r="C77" s="53"/>
      <c r="D77" s="51"/>
      <c r="E77" s="51"/>
      <c r="F77" s="54"/>
    </row>
    <row r="78" spans="2:6" x14ac:dyDescent="0.2">
      <c r="B78" s="56" t="s">
        <v>48</v>
      </c>
      <c r="C78" s="53"/>
      <c r="D78" s="51"/>
      <c r="E78" s="51"/>
      <c r="F78" s="54"/>
    </row>
    <row r="79" spans="2:6" x14ac:dyDescent="0.2">
      <c r="B79" s="56" t="s">
        <v>49</v>
      </c>
      <c r="C79" s="53"/>
      <c r="D79" s="51"/>
      <c r="E79" s="51"/>
      <c r="F79" s="54"/>
    </row>
    <row r="80" spans="2:6" x14ac:dyDescent="0.2">
      <c r="B80" s="56" t="s">
        <v>50</v>
      </c>
      <c r="C80" s="53"/>
      <c r="D80" s="51"/>
      <c r="E80" s="51"/>
      <c r="F80" s="54"/>
    </row>
    <row r="81" spans="2:6" x14ac:dyDescent="0.2">
      <c r="B81" s="56" t="s">
        <v>51</v>
      </c>
      <c r="C81" s="53"/>
      <c r="D81" s="51"/>
      <c r="E81" s="51"/>
      <c r="F81" s="54"/>
    </row>
    <row r="82" spans="2:6" x14ac:dyDescent="0.2">
      <c r="B82" s="56" t="s">
        <v>52</v>
      </c>
      <c r="C82" s="53"/>
      <c r="D82" s="51"/>
      <c r="E82" s="51"/>
      <c r="F82" s="54"/>
    </row>
    <row r="83" spans="2:6" x14ac:dyDescent="0.2">
      <c r="B83" s="56" t="s">
        <v>53</v>
      </c>
      <c r="C83" s="53"/>
      <c r="D83" s="51"/>
      <c r="E83" s="51"/>
      <c r="F83" s="54"/>
    </row>
    <row r="84" spans="2:6" x14ac:dyDescent="0.2">
      <c r="B84" s="56" t="s">
        <v>54</v>
      </c>
      <c r="C84" s="53"/>
      <c r="D84" s="51"/>
      <c r="E84" s="51"/>
      <c r="F84" s="54"/>
    </row>
    <row r="85" spans="2:6" x14ac:dyDescent="0.2">
      <c r="B85" s="56" t="s">
        <v>55</v>
      </c>
      <c r="C85" s="53"/>
      <c r="D85" s="51"/>
      <c r="E85" s="51"/>
      <c r="F85" s="54"/>
    </row>
    <row r="86" spans="2:6" x14ac:dyDescent="0.2">
      <c r="B86" s="56" t="s">
        <v>56</v>
      </c>
      <c r="C86" s="53"/>
      <c r="D86" s="51"/>
      <c r="E86" s="51"/>
      <c r="F86" s="54"/>
    </row>
    <row r="87" spans="2:6" x14ac:dyDescent="0.2">
      <c r="B87" s="56" t="s">
        <v>57</v>
      </c>
      <c r="C87" s="53"/>
      <c r="D87" s="51"/>
      <c r="E87" s="51"/>
      <c r="F87" s="54"/>
    </row>
    <row r="88" spans="2:6" x14ac:dyDescent="0.2">
      <c r="B88" s="56" t="s">
        <v>58</v>
      </c>
      <c r="C88" s="53"/>
      <c r="D88" s="51"/>
      <c r="E88" s="51"/>
      <c r="F88" s="54"/>
    </row>
    <row r="89" spans="2:6" x14ac:dyDescent="0.2">
      <c r="B89" s="56" t="s">
        <v>59</v>
      </c>
      <c r="C89" s="53"/>
      <c r="D89" s="51"/>
      <c r="E89" s="51"/>
      <c r="F89" s="54"/>
    </row>
    <row r="90" spans="2:6" x14ac:dyDescent="0.2">
      <c r="B90" s="56" t="s">
        <v>60</v>
      </c>
      <c r="C90" s="53"/>
      <c r="D90" s="51"/>
      <c r="E90" s="51"/>
      <c r="F90" s="54"/>
    </row>
    <row r="91" spans="2:6" x14ac:dyDescent="0.2">
      <c r="B91" s="56" t="s">
        <v>61</v>
      </c>
      <c r="C91" s="53"/>
      <c r="D91" s="51"/>
      <c r="E91" s="51"/>
      <c r="F91" s="54"/>
    </row>
    <row r="92" spans="2:6" x14ac:dyDescent="0.2">
      <c r="B92" s="56" t="s">
        <v>62</v>
      </c>
      <c r="C92" s="53"/>
      <c r="D92" s="51"/>
      <c r="E92" s="51"/>
      <c r="F92" s="54"/>
    </row>
    <row r="93" spans="2:6" x14ac:dyDescent="0.2">
      <c r="B93" s="56" t="s">
        <v>63</v>
      </c>
      <c r="C93" s="53"/>
      <c r="D93" s="51"/>
      <c r="E93" s="51"/>
      <c r="F93" s="54"/>
    </row>
    <row r="94" spans="2:6" x14ac:dyDescent="0.2">
      <c r="B94" s="56" t="s">
        <v>64</v>
      </c>
      <c r="C94" s="53"/>
      <c r="D94" s="51"/>
      <c r="E94" s="51"/>
      <c r="F94" s="54"/>
    </row>
    <row r="95" spans="2:6" x14ac:dyDescent="0.2">
      <c r="B95" s="56" t="s">
        <v>65</v>
      </c>
      <c r="C95" s="53"/>
      <c r="D95" s="51"/>
      <c r="E95" s="51"/>
      <c r="F95" s="54"/>
    </row>
    <row r="96" spans="2:6" x14ac:dyDescent="0.2">
      <c r="B96" s="56" t="s">
        <v>66</v>
      </c>
      <c r="C96" s="53"/>
      <c r="D96" s="51"/>
      <c r="E96" s="51"/>
      <c r="F96" s="54"/>
    </row>
    <row r="97" spans="2:6" x14ac:dyDescent="0.2">
      <c r="B97" s="56" t="s">
        <v>67</v>
      </c>
      <c r="C97" s="53"/>
      <c r="D97" s="51"/>
      <c r="E97" s="51"/>
      <c r="F97" s="54"/>
    </row>
    <row r="98" spans="2:6" x14ac:dyDescent="0.2">
      <c r="B98" s="131" t="s">
        <v>201</v>
      </c>
      <c r="C98" s="53"/>
      <c r="D98" s="51"/>
      <c r="E98" s="51"/>
      <c r="F98" s="54"/>
    </row>
    <row r="99" spans="2:6" x14ac:dyDescent="0.2">
      <c r="B99" s="131" t="s">
        <v>202</v>
      </c>
      <c r="C99" s="53"/>
      <c r="D99" s="51"/>
      <c r="E99" s="51"/>
      <c r="F99" s="54"/>
    </row>
    <row r="100" spans="2:6" x14ac:dyDescent="0.2">
      <c r="B100" s="131" t="s">
        <v>181</v>
      </c>
      <c r="C100" s="53"/>
      <c r="D100" s="51"/>
      <c r="E100" s="51"/>
      <c r="F100" s="54"/>
    </row>
    <row r="102" spans="2:6" x14ac:dyDescent="0.2">
      <c r="B102" s="153" t="s">
        <v>128</v>
      </c>
      <c r="C102" s="153"/>
      <c r="D102" s="153"/>
    </row>
    <row r="103" spans="2:6" x14ac:dyDescent="0.2">
      <c r="B103" s="105"/>
      <c r="C103" s="55" t="s">
        <v>68</v>
      </c>
      <c r="D103" s="56" t="s">
        <v>69</v>
      </c>
    </row>
    <row r="104" spans="2:6" x14ac:dyDescent="0.2">
      <c r="B104" s="106" t="s">
        <v>70</v>
      </c>
      <c r="C104" s="57" t="e">
        <f>D15-C33-D33-SUM(D46:D50)*75-SUM(D51:D55)*160</f>
        <v>#VALUE!</v>
      </c>
      <c r="D104" s="58">
        <f>10*(SUM(D46:D55)+D18)</f>
        <v>0</v>
      </c>
    </row>
    <row r="106" spans="2:6" x14ac:dyDescent="0.2">
      <c r="B106" s="153" t="s">
        <v>205</v>
      </c>
      <c r="C106" s="153"/>
      <c r="D106" s="153"/>
      <c r="E106" s="153"/>
    </row>
    <row r="107" spans="2:6" x14ac:dyDescent="0.2">
      <c r="B107" s="79"/>
      <c r="C107" s="61" t="s">
        <v>29</v>
      </c>
      <c r="D107" s="61" t="s">
        <v>30</v>
      </c>
      <c r="E107" s="61" t="s">
        <v>23</v>
      </c>
    </row>
    <row r="108" spans="2:6" x14ac:dyDescent="0.2">
      <c r="B108" s="8" t="s">
        <v>72</v>
      </c>
      <c r="C108" s="57" t="str">
        <f t="shared" ref="C108:E109" si="0">C118</f>
        <v/>
      </c>
      <c r="D108" s="57" t="str">
        <f t="shared" si="0"/>
        <v/>
      </c>
      <c r="E108" s="57">
        <f t="shared" si="0"/>
        <v>0</v>
      </c>
    </row>
    <row r="109" spans="2:6" x14ac:dyDescent="0.2">
      <c r="B109" s="8" t="s">
        <v>130</v>
      </c>
      <c r="C109" s="57" t="e">
        <f t="shared" si="0"/>
        <v>#VALUE!</v>
      </c>
      <c r="D109" s="57" t="e">
        <f t="shared" si="0"/>
        <v>#VALUE!</v>
      </c>
      <c r="E109" s="57" t="e">
        <f t="shared" si="0"/>
        <v>#VALUE!</v>
      </c>
    </row>
    <row r="110" spans="2:6" x14ac:dyDescent="0.2">
      <c r="B110" s="8" t="s">
        <v>131</v>
      </c>
      <c r="C110" s="81">
        <v>0</v>
      </c>
      <c r="D110" s="81">
        <v>0</v>
      </c>
      <c r="E110" s="81">
        <f>D110+C110</f>
        <v>0</v>
      </c>
    </row>
    <row r="111" spans="2:6" x14ac:dyDescent="0.2">
      <c r="B111" s="8" t="s">
        <v>73</v>
      </c>
      <c r="C111" s="57" t="e">
        <f>IF($D58&lt;1,C121,C131)</f>
        <v>#VALUE!</v>
      </c>
      <c r="D111" s="57" t="e">
        <f>IF($D58&lt;1,D121,D131)</f>
        <v>#VALUE!</v>
      </c>
      <c r="E111" s="57" t="e">
        <f>D111+C111</f>
        <v>#VALUE!</v>
      </c>
    </row>
    <row r="112" spans="2:6" x14ac:dyDescent="0.2">
      <c r="B112" s="62" t="s">
        <v>74</v>
      </c>
      <c r="C112" s="63" t="e">
        <f>SUM(C108:C111)</f>
        <v>#VALUE!</v>
      </c>
      <c r="D112" s="63" t="e">
        <f>SUM(D108:D111)</f>
        <v>#VALUE!</v>
      </c>
      <c r="E112" s="63" t="e">
        <f>SUM(E108:E111)</f>
        <v>#VALUE!</v>
      </c>
    </row>
    <row r="113" spans="2:5" x14ac:dyDescent="0.2">
      <c r="B113" s="62" t="s">
        <v>75</v>
      </c>
      <c r="C113" s="63">
        <f>E37</f>
        <v>0</v>
      </c>
      <c r="D113" s="63">
        <f>E39</f>
        <v>0</v>
      </c>
      <c r="E113" s="63">
        <f>D16</f>
        <v>0</v>
      </c>
    </row>
    <row r="114" spans="2:5" x14ac:dyDescent="0.2">
      <c r="B114" s="62" t="s">
        <v>132</v>
      </c>
      <c r="C114" s="83" t="e">
        <f>C112/D15</f>
        <v>#VALUE!</v>
      </c>
      <c r="D114" s="84"/>
      <c r="E114" s="84"/>
    </row>
    <row r="116" spans="2:5" x14ac:dyDescent="0.2">
      <c r="B116" s="153" t="s">
        <v>206</v>
      </c>
      <c r="C116" s="153"/>
      <c r="D116" s="153"/>
      <c r="E116" s="153"/>
    </row>
    <row r="117" spans="2:5" x14ac:dyDescent="0.2">
      <c r="B117" s="79"/>
      <c r="C117" s="61" t="s">
        <v>29</v>
      </c>
      <c r="D117" s="61" t="s">
        <v>30</v>
      </c>
      <c r="E117" s="61" t="s">
        <v>23</v>
      </c>
    </row>
    <row r="118" spans="2:5" x14ac:dyDescent="0.2">
      <c r="B118" s="8" t="s">
        <v>72</v>
      </c>
      <c r="C118" s="57" t="str">
        <f>C33</f>
        <v/>
      </c>
      <c r="D118" s="57" t="str">
        <f>D33</f>
        <v/>
      </c>
      <c r="E118" s="57">
        <f>E33</f>
        <v>0</v>
      </c>
    </row>
    <row r="119" spans="2:5" x14ac:dyDescent="0.2">
      <c r="B119" s="8" t="s">
        <v>130</v>
      </c>
      <c r="C119" s="57" t="e">
        <f>(SUMPRODUCT(G42-C46:C50,D46:D50)*75+160*SUMPRODUCT(G42-C51:C55,D51:D55))/G42</f>
        <v>#VALUE!</v>
      </c>
      <c r="D119" s="57" t="e">
        <f>(75*SUMPRODUCT(C46:C50,D46:D50)+160*SUMPRODUCT(C51:C55,D51:D55))/G42</f>
        <v>#VALUE!</v>
      </c>
      <c r="E119" s="57" t="e">
        <f>D119+C119</f>
        <v>#VALUE!</v>
      </c>
    </row>
    <row r="120" spans="2:5" x14ac:dyDescent="0.2">
      <c r="B120" s="8" t="s">
        <v>131</v>
      </c>
      <c r="C120" s="81" t="e">
        <f>D58*(G42-C70)/G42</f>
        <v>#VALUE!</v>
      </c>
      <c r="D120" s="81" t="e">
        <f>D58*C70/G42</f>
        <v>#VALUE!</v>
      </c>
      <c r="E120" s="81" t="e">
        <f>D120+C120</f>
        <v>#VALUE!</v>
      </c>
    </row>
    <row r="121" spans="2:5" x14ac:dyDescent="0.2">
      <c r="B121" s="8" t="s">
        <v>73</v>
      </c>
      <c r="C121" s="57" t="e">
        <f>SUMPRODUCT(G42-C71:C100,D71:D100)/G42</f>
        <v>#VALUE!</v>
      </c>
      <c r="D121" s="57" t="e">
        <f>SUMPRODUCT(C71:C100,D71:D100)/G42</f>
        <v>#VALUE!</v>
      </c>
      <c r="E121" s="57" t="e">
        <f>D121+C121</f>
        <v>#VALUE!</v>
      </c>
    </row>
    <row r="122" spans="2:5" x14ac:dyDescent="0.2">
      <c r="B122" s="62" t="s">
        <v>74</v>
      </c>
      <c r="C122" s="63" t="e">
        <f>SUM(C118:C121)</f>
        <v>#VALUE!</v>
      </c>
      <c r="D122" s="63" t="e">
        <f>SUM(D118:D121)</f>
        <v>#VALUE!</v>
      </c>
      <c r="E122" s="63" t="e">
        <f>SUM(E118:E121)</f>
        <v>#VALUE!</v>
      </c>
    </row>
    <row r="123" spans="2:5" x14ac:dyDescent="0.2">
      <c r="B123" s="62" t="s">
        <v>75</v>
      </c>
      <c r="C123" s="63">
        <f>E37</f>
        <v>0</v>
      </c>
      <c r="D123" s="63">
        <f>IF(D58&gt;0,1.15*E39,E39)</f>
        <v>0</v>
      </c>
      <c r="E123" s="63">
        <f>D16</f>
        <v>0</v>
      </c>
    </row>
    <row r="124" spans="2:5" x14ac:dyDescent="0.2">
      <c r="B124" s="62" t="s">
        <v>132</v>
      </c>
      <c r="C124" s="83" t="e">
        <f>C122/D15</f>
        <v>#VALUE!</v>
      </c>
      <c r="D124" s="88"/>
      <c r="E124" s="84"/>
    </row>
    <row r="126" spans="2:5" x14ac:dyDescent="0.2">
      <c r="B126" s="153" t="s">
        <v>207</v>
      </c>
      <c r="C126" s="153"/>
      <c r="D126" s="153"/>
      <c r="E126" s="153"/>
    </row>
    <row r="127" spans="2:5" x14ac:dyDescent="0.2">
      <c r="B127" s="79"/>
      <c r="C127" s="61" t="s">
        <v>29</v>
      </c>
      <c r="D127" s="61" t="s">
        <v>30</v>
      </c>
      <c r="E127" s="61" t="s">
        <v>23</v>
      </c>
    </row>
    <row r="128" spans="2:5" x14ac:dyDescent="0.2">
      <c r="B128" s="8" t="s">
        <v>72</v>
      </c>
      <c r="C128" s="57" t="str">
        <f t="shared" ref="C128:E130" si="1">C118</f>
        <v/>
      </c>
      <c r="D128" s="57" t="str">
        <f t="shared" si="1"/>
        <v/>
      </c>
      <c r="E128" s="57">
        <f t="shared" si="1"/>
        <v>0</v>
      </c>
    </row>
    <row r="129" spans="2:6" x14ac:dyDescent="0.2">
      <c r="B129" s="8" t="s">
        <v>130</v>
      </c>
      <c r="C129" s="57" t="e">
        <f t="shared" si="1"/>
        <v>#VALUE!</v>
      </c>
      <c r="D129" s="57" t="e">
        <f t="shared" si="1"/>
        <v>#VALUE!</v>
      </c>
      <c r="E129" s="57" t="e">
        <f t="shared" si="1"/>
        <v>#VALUE!</v>
      </c>
    </row>
    <row r="130" spans="2:6" x14ac:dyDescent="0.2">
      <c r="B130" s="8" t="s">
        <v>131</v>
      </c>
      <c r="C130" s="81" t="e">
        <f t="shared" si="1"/>
        <v>#VALUE!</v>
      </c>
      <c r="D130" s="81" t="e">
        <f t="shared" si="1"/>
        <v>#VALUE!</v>
      </c>
      <c r="E130" s="81" t="e">
        <f t="shared" si="1"/>
        <v>#VALUE!</v>
      </c>
    </row>
    <row r="131" spans="2:6" x14ac:dyDescent="0.2">
      <c r="B131" s="8" t="s">
        <v>73</v>
      </c>
      <c r="C131" s="57" t="e">
        <f>SUMPRODUCT(G42-C71:C100,E71:E100)/G42</f>
        <v>#VALUE!</v>
      </c>
      <c r="D131" s="57" t="e">
        <f>SUMPRODUCT(C71:C100,E71:E100)/G42</f>
        <v>#VALUE!</v>
      </c>
      <c r="E131" s="57" t="e">
        <f>D131+C131</f>
        <v>#VALUE!</v>
      </c>
    </row>
    <row r="132" spans="2:6" x14ac:dyDescent="0.2">
      <c r="B132" s="62" t="s">
        <v>74</v>
      </c>
      <c r="C132" s="63" t="e">
        <f>SUM(C128:C131)</f>
        <v>#VALUE!</v>
      </c>
      <c r="D132" s="63" t="e">
        <f>SUM(D128:D131)</f>
        <v>#VALUE!</v>
      </c>
      <c r="E132" s="63" t="e">
        <f>SUM(E128:E131)</f>
        <v>#VALUE!</v>
      </c>
    </row>
    <row r="133" spans="2:6" x14ac:dyDescent="0.2">
      <c r="B133" s="62" t="s">
        <v>75</v>
      </c>
      <c r="C133" s="63">
        <f>C123</f>
        <v>0</v>
      </c>
      <c r="D133" s="63">
        <f>D123</f>
        <v>0</v>
      </c>
      <c r="E133" s="63">
        <f>D16+D58</f>
        <v>0</v>
      </c>
    </row>
    <row r="134" spans="2:6" x14ac:dyDescent="0.2">
      <c r="B134" s="62" t="s">
        <v>132</v>
      </c>
      <c r="C134" s="83" t="e">
        <f>C132/D15</f>
        <v>#VALUE!</v>
      </c>
      <c r="D134" s="88"/>
      <c r="E134" s="84"/>
    </row>
    <row r="135" spans="2:6" x14ac:dyDescent="0.2">
      <c r="B135" s="132"/>
      <c r="D135" s="88"/>
      <c r="E135" s="84"/>
    </row>
    <row r="136" spans="2:6" x14ac:dyDescent="0.2">
      <c r="B136" s="132"/>
      <c r="D136" s="88"/>
      <c r="E136" s="84"/>
    </row>
    <row r="137" spans="2:6" x14ac:dyDescent="0.2">
      <c r="B137" s="165" t="s">
        <v>208</v>
      </c>
      <c r="C137" s="165"/>
      <c r="D137" s="165"/>
      <c r="E137" s="165"/>
      <c r="F137" s="133"/>
    </row>
    <row r="138" spans="2:6" x14ac:dyDescent="0.2">
      <c r="B138" s="163" t="s">
        <v>209</v>
      </c>
      <c r="C138" s="163"/>
      <c r="D138" s="163"/>
      <c r="E138" s="134" t="e">
        <f>IF(AND(MAX(D122,D132)&gt;E39,(MAX(D122,D132)&lt;(1.15*E39))),"Conforme sous condition ci-après","Non concerné")</f>
        <v>#VALUE!</v>
      </c>
      <c r="F138" s="134"/>
    </row>
    <row r="139" spans="2:6" ht="27" customHeight="1" x14ac:dyDescent="0.2">
      <c r="B139" s="164" t="s">
        <v>211</v>
      </c>
      <c r="C139" s="164"/>
      <c r="D139" s="164"/>
      <c r="E139" s="134"/>
      <c r="F139" s="136"/>
    </row>
    <row r="140" spans="2:6" ht="13.5" customHeight="1" x14ac:dyDescent="0.2">
      <c r="B140" s="137" t="s">
        <v>210</v>
      </c>
      <c r="C140" s="137"/>
      <c r="D140" s="137"/>
      <c r="E140" s="145" t="e">
        <f>IF(VLOOKUP(1,B154:F354,4,0)&gt;=B152/2,VLOOKUP(1,B154:F354,2,0),VLOOKUP(1,B154:F354,2,0))+1</f>
        <v>#N/A</v>
      </c>
      <c r="F140" s="136"/>
    </row>
    <row r="143" spans="2:6" hidden="1" x14ac:dyDescent="0.2">
      <c r="B143" s="91" t="s">
        <v>137</v>
      </c>
      <c r="C143" s="91" t="e">
        <f>D40/(D39+D40)*G40</f>
        <v>#DIV/0!</v>
      </c>
    </row>
    <row r="144" spans="2:6" hidden="1" x14ac:dyDescent="0.2">
      <c r="B144" s="91" t="s">
        <v>138</v>
      </c>
      <c r="C144" s="91" t="e">
        <f>D41/SUM(D39:D41)*(G41+G40-C143)+C143</f>
        <v>#DIV/0!</v>
      </c>
    </row>
    <row r="145" spans="2:6" hidden="1" x14ac:dyDescent="0.2">
      <c r="B145" s="91" t="s">
        <v>139</v>
      </c>
      <c r="C145" s="91" t="e">
        <f>D38/(D37+D38)*G38</f>
        <v>#DIV/0!</v>
      </c>
    </row>
    <row r="146" spans="2:6" hidden="1" x14ac:dyDescent="0.2">
      <c r="B146" s="91" t="s">
        <v>78</v>
      </c>
      <c r="C146" s="91" t="e">
        <f>G38-C145+G39+C144</f>
        <v>#DIV/0!</v>
      </c>
    </row>
    <row r="147" spans="2:6" hidden="1" x14ac:dyDescent="0.2"/>
    <row r="148" spans="2:6" hidden="1" x14ac:dyDescent="0.2">
      <c r="D148" s="114"/>
    </row>
    <row r="149" spans="2:6" hidden="1" x14ac:dyDescent="0.2"/>
    <row r="150" spans="2:6" hidden="1" x14ac:dyDescent="0.2"/>
    <row r="151" spans="2:6" hidden="1" x14ac:dyDescent="0.2"/>
    <row r="152" spans="2:6" hidden="1" x14ac:dyDescent="0.2">
      <c r="B152" s="123" t="e">
        <f>MAX(D122,D132)</f>
        <v>#VALUE!</v>
      </c>
      <c r="F152" s="89" t="s">
        <v>140</v>
      </c>
    </row>
    <row r="153" spans="2:6" hidden="1" x14ac:dyDescent="0.2">
      <c r="B153" s="91" t="s">
        <v>141</v>
      </c>
      <c r="C153" s="91" t="s">
        <v>142</v>
      </c>
      <c r="D153" s="91" t="s">
        <v>143</v>
      </c>
      <c r="E153" s="91" t="s">
        <v>144</v>
      </c>
      <c r="F153" s="89" t="e">
        <f>IF(VLOOKUP(1,B154:F354,4,0)&gt;=B152/2,VLOOKUP(1,B154:F354,2,0),VLOOKUP(1,B154:F354,2,0))+1</f>
        <v>#N/A</v>
      </c>
    </row>
    <row r="154" spans="2:6" hidden="1" x14ac:dyDescent="0.2">
      <c r="B154" s="118" t="e">
        <f>IF(F154=MIN(F$154:F$354),1,0)</f>
        <v>#VALUE!</v>
      </c>
      <c r="C154" s="91">
        <v>0</v>
      </c>
      <c r="D154" s="91">
        <v>45</v>
      </c>
      <c r="E154" s="91">
        <f t="shared" ref="E154:E217" si="2">2*D154</f>
        <v>90</v>
      </c>
      <c r="F154" s="91" t="e">
        <f t="shared" ref="F154:F217" si="3">ABS(B$152-E154)</f>
        <v>#VALUE!</v>
      </c>
    </row>
    <row r="155" spans="2:6" hidden="1" x14ac:dyDescent="0.2">
      <c r="B155" s="118" t="e">
        <f t="shared" ref="B155:B218" si="4">IF(F155=MIN(F$154:F$354),1,0)</f>
        <v>#VALUE!</v>
      </c>
      <c r="C155" s="91">
        <v>1</v>
      </c>
      <c r="D155" s="91">
        <v>46.2</v>
      </c>
      <c r="E155" s="91">
        <f t="shared" si="2"/>
        <v>92.4</v>
      </c>
      <c r="F155" s="91" t="e">
        <f t="shared" si="3"/>
        <v>#VALUE!</v>
      </c>
    </row>
    <row r="156" spans="2:6" hidden="1" x14ac:dyDescent="0.2">
      <c r="B156" s="118" t="e">
        <f t="shared" si="4"/>
        <v>#VALUE!</v>
      </c>
      <c r="C156" s="91">
        <v>2</v>
      </c>
      <c r="D156" s="91">
        <v>47.5</v>
      </c>
      <c r="E156" s="91">
        <f t="shared" si="2"/>
        <v>95</v>
      </c>
      <c r="F156" s="91" t="e">
        <f t="shared" si="3"/>
        <v>#VALUE!</v>
      </c>
    </row>
    <row r="157" spans="2:6" hidden="1" x14ac:dyDescent="0.2">
      <c r="B157" s="118" t="e">
        <f t="shared" si="4"/>
        <v>#VALUE!</v>
      </c>
      <c r="C157" s="91">
        <v>3</v>
      </c>
      <c r="D157" s="91">
        <v>48.7</v>
      </c>
      <c r="E157" s="91">
        <f t="shared" si="2"/>
        <v>97.4</v>
      </c>
      <c r="F157" s="91" t="e">
        <f t="shared" si="3"/>
        <v>#VALUE!</v>
      </c>
    </row>
    <row r="158" spans="2:6" hidden="1" x14ac:dyDescent="0.2">
      <c r="B158" s="118" t="e">
        <f t="shared" si="4"/>
        <v>#VALUE!</v>
      </c>
      <c r="C158" s="91">
        <v>4</v>
      </c>
      <c r="D158" s="91">
        <v>50</v>
      </c>
      <c r="E158" s="91">
        <f t="shared" si="2"/>
        <v>100</v>
      </c>
      <c r="F158" s="91" t="e">
        <f t="shared" si="3"/>
        <v>#VALUE!</v>
      </c>
    </row>
    <row r="159" spans="2:6" hidden="1" x14ac:dyDescent="0.2">
      <c r="B159" s="118" t="e">
        <f t="shared" si="4"/>
        <v>#VALUE!</v>
      </c>
      <c r="C159" s="91">
        <v>5</v>
      </c>
      <c r="D159" s="91">
        <v>51.5</v>
      </c>
      <c r="E159" s="91">
        <f t="shared" si="2"/>
        <v>103</v>
      </c>
      <c r="F159" s="91" t="e">
        <f t="shared" si="3"/>
        <v>#VALUE!</v>
      </c>
    </row>
    <row r="160" spans="2:6" hidden="1" x14ac:dyDescent="0.2">
      <c r="B160" s="118" t="e">
        <f t="shared" si="4"/>
        <v>#VALUE!</v>
      </c>
      <c r="C160" s="91">
        <v>6</v>
      </c>
      <c r="D160" s="91">
        <v>53</v>
      </c>
      <c r="E160" s="91">
        <f t="shared" si="2"/>
        <v>106</v>
      </c>
      <c r="F160" s="91" t="e">
        <f t="shared" si="3"/>
        <v>#VALUE!</v>
      </c>
    </row>
    <row r="161" spans="2:6" hidden="1" x14ac:dyDescent="0.2">
      <c r="B161" s="118" t="e">
        <f t="shared" si="4"/>
        <v>#VALUE!</v>
      </c>
      <c r="C161" s="91">
        <v>7</v>
      </c>
      <c r="D161" s="91">
        <v>54.5</v>
      </c>
      <c r="E161" s="91">
        <f t="shared" si="2"/>
        <v>109</v>
      </c>
      <c r="F161" s="91" t="e">
        <f t="shared" si="3"/>
        <v>#VALUE!</v>
      </c>
    </row>
    <row r="162" spans="2:6" hidden="1" x14ac:dyDescent="0.2">
      <c r="B162" s="118" t="e">
        <f t="shared" si="4"/>
        <v>#VALUE!</v>
      </c>
      <c r="C162" s="91">
        <v>8</v>
      </c>
      <c r="D162" s="91">
        <v>56</v>
      </c>
      <c r="E162" s="91">
        <f t="shared" si="2"/>
        <v>112</v>
      </c>
      <c r="F162" s="91" t="e">
        <f t="shared" si="3"/>
        <v>#VALUE!</v>
      </c>
    </row>
    <row r="163" spans="2:6" hidden="1" x14ac:dyDescent="0.2">
      <c r="B163" s="118" t="e">
        <f t="shared" si="4"/>
        <v>#VALUE!</v>
      </c>
      <c r="C163" s="91">
        <v>9</v>
      </c>
      <c r="D163" s="91">
        <v>58</v>
      </c>
      <c r="E163" s="91">
        <f t="shared" si="2"/>
        <v>116</v>
      </c>
      <c r="F163" s="91" t="e">
        <f t="shared" si="3"/>
        <v>#VALUE!</v>
      </c>
    </row>
    <row r="164" spans="2:6" hidden="1" x14ac:dyDescent="0.2">
      <c r="B164" s="118" t="e">
        <f t="shared" si="4"/>
        <v>#VALUE!</v>
      </c>
      <c r="C164" s="91">
        <v>10</v>
      </c>
      <c r="D164" s="91">
        <v>60</v>
      </c>
      <c r="E164" s="91">
        <f t="shared" si="2"/>
        <v>120</v>
      </c>
      <c r="F164" s="91" t="e">
        <f t="shared" si="3"/>
        <v>#VALUE!</v>
      </c>
    </row>
    <row r="165" spans="2:6" hidden="1" x14ac:dyDescent="0.2">
      <c r="B165" s="118" t="e">
        <f t="shared" si="4"/>
        <v>#VALUE!</v>
      </c>
      <c r="C165" s="91">
        <v>11</v>
      </c>
      <c r="D165" s="91">
        <v>61.5</v>
      </c>
      <c r="E165" s="91">
        <f t="shared" si="2"/>
        <v>123</v>
      </c>
      <c r="F165" s="91" t="e">
        <f t="shared" si="3"/>
        <v>#VALUE!</v>
      </c>
    </row>
    <row r="166" spans="2:6" hidden="1" x14ac:dyDescent="0.2">
      <c r="B166" s="118" t="e">
        <f t="shared" si="4"/>
        <v>#VALUE!</v>
      </c>
      <c r="C166" s="91">
        <v>12</v>
      </c>
      <c r="D166" s="91">
        <v>63</v>
      </c>
      <c r="E166" s="91">
        <f t="shared" si="2"/>
        <v>126</v>
      </c>
      <c r="F166" s="91" t="e">
        <f t="shared" si="3"/>
        <v>#VALUE!</v>
      </c>
    </row>
    <row r="167" spans="2:6" hidden="1" x14ac:dyDescent="0.2">
      <c r="B167" s="118" t="e">
        <f t="shared" si="4"/>
        <v>#VALUE!</v>
      </c>
      <c r="C167" s="91">
        <v>13</v>
      </c>
      <c r="D167" s="91">
        <v>65</v>
      </c>
      <c r="E167" s="91">
        <f t="shared" si="2"/>
        <v>130</v>
      </c>
      <c r="F167" s="91" t="e">
        <f t="shared" si="3"/>
        <v>#VALUE!</v>
      </c>
    </row>
    <row r="168" spans="2:6" hidden="1" x14ac:dyDescent="0.2">
      <c r="B168" s="118" t="e">
        <f t="shared" si="4"/>
        <v>#VALUE!</v>
      </c>
      <c r="C168" s="91">
        <v>14</v>
      </c>
      <c r="D168" s="91">
        <v>67</v>
      </c>
      <c r="E168" s="91">
        <f t="shared" si="2"/>
        <v>134</v>
      </c>
      <c r="F168" s="91" t="e">
        <f t="shared" si="3"/>
        <v>#VALUE!</v>
      </c>
    </row>
    <row r="169" spans="2:6" hidden="1" x14ac:dyDescent="0.2">
      <c r="B169" s="118" t="e">
        <f t="shared" si="4"/>
        <v>#VALUE!</v>
      </c>
      <c r="C169" s="91">
        <v>15</v>
      </c>
      <c r="D169" s="91">
        <v>69</v>
      </c>
      <c r="E169" s="91">
        <f t="shared" si="2"/>
        <v>138</v>
      </c>
      <c r="F169" s="91" t="e">
        <f t="shared" si="3"/>
        <v>#VALUE!</v>
      </c>
    </row>
    <row r="170" spans="2:6" hidden="1" x14ac:dyDescent="0.2">
      <c r="B170" s="118" t="e">
        <f t="shared" si="4"/>
        <v>#VALUE!</v>
      </c>
      <c r="C170" s="91">
        <v>16</v>
      </c>
      <c r="D170" s="91">
        <v>71</v>
      </c>
      <c r="E170" s="91">
        <f t="shared" si="2"/>
        <v>142</v>
      </c>
      <c r="F170" s="91" t="e">
        <f t="shared" si="3"/>
        <v>#VALUE!</v>
      </c>
    </row>
    <row r="171" spans="2:6" hidden="1" x14ac:dyDescent="0.2">
      <c r="B171" s="118" t="e">
        <f t="shared" si="4"/>
        <v>#VALUE!</v>
      </c>
      <c r="C171" s="91">
        <v>17</v>
      </c>
      <c r="D171" s="91">
        <v>73</v>
      </c>
      <c r="E171" s="91">
        <f t="shared" si="2"/>
        <v>146</v>
      </c>
      <c r="F171" s="91" t="e">
        <f t="shared" si="3"/>
        <v>#VALUE!</v>
      </c>
    </row>
    <row r="172" spans="2:6" hidden="1" x14ac:dyDescent="0.2">
      <c r="B172" s="118" t="e">
        <f t="shared" si="4"/>
        <v>#VALUE!</v>
      </c>
      <c r="C172" s="91">
        <v>18</v>
      </c>
      <c r="D172" s="91">
        <v>75</v>
      </c>
      <c r="E172" s="91">
        <f t="shared" si="2"/>
        <v>150</v>
      </c>
      <c r="F172" s="91" t="e">
        <f t="shared" si="3"/>
        <v>#VALUE!</v>
      </c>
    </row>
    <row r="173" spans="2:6" hidden="1" x14ac:dyDescent="0.2">
      <c r="B173" s="118" t="e">
        <f t="shared" si="4"/>
        <v>#VALUE!</v>
      </c>
      <c r="C173" s="91">
        <v>19</v>
      </c>
      <c r="D173" s="91">
        <v>77.5</v>
      </c>
      <c r="E173" s="91">
        <f t="shared" si="2"/>
        <v>155</v>
      </c>
      <c r="F173" s="91" t="e">
        <f t="shared" si="3"/>
        <v>#VALUE!</v>
      </c>
    </row>
    <row r="174" spans="2:6" hidden="1" x14ac:dyDescent="0.2">
      <c r="B174" s="118" t="e">
        <f t="shared" si="4"/>
        <v>#VALUE!</v>
      </c>
      <c r="C174" s="91">
        <v>20</v>
      </c>
      <c r="D174" s="91">
        <v>80</v>
      </c>
      <c r="E174" s="91">
        <f t="shared" si="2"/>
        <v>160</v>
      </c>
      <c r="F174" s="91" t="e">
        <f t="shared" si="3"/>
        <v>#VALUE!</v>
      </c>
    </row>
    <row r="175" spans="2:6" hidden="1" x14ac:dyDescent="0.2">
      <c r="B175" s="118" t="e">
        <f t="shared" si="4"/>
        <v>#VALUE!</v>
      </c>
      <c r="C175" s="91">
        <v>21</v>
      </c>
      <c r="D175" s="91">
        <v>82.5</v>
      </c>
      <c r="E175" s="91">
        <f t="shared" si="2"/>
        <v>165</v>
      </c>
      <c r="F175" s="91" t="e">
        <f t="shared" si="3"/>
        <v>#VALUE!</v>
      </c>
    </row>
    <row r="176" spans="2:6" hidden="1" x14ac:dyDescent="0.2">
      <c r="B176" s="118" t="e">
        <f t="shared" si="4"/>
        <v>#VALUE!</v>
      </c>
      <c r="C176" s="91">
        <v>22</v>
      </c>
      <c r="D176" s="91">
        <v>85</v>
      </c>
      <c r="E176" s="91">
        <f t="shared" si="2"/>
        <v>170</v>
      </c>
      <c r="F176" s="91" t="e">
        <f t="shared" si="3"/>
        <v>#VALUE!</v>
      </c>
    </row>
    <row r="177" spans="2:6" hidden="1" x14ac:dyDescent="0.2">
      <c r="B177" s="118" t="e">
        <f t="shared" si="4"/>
        <v>#VALUE!</v>
      </c>
      <c r="C177" s="91">
        <v>23</v>
      </c>
      <c r="D177" s="91">
        <v>87.5</v>
      </c>
      <c r="E177" s="91">
        <f t="shared" si="2"/>
        <v>175</v>
      </c>
      <c r="F177" s="91" t="e">
        <f t="shared" si="3"/>
        <v>#VALUE!</v>
      </c>
    </row>
    <row r="178" spans="2:6" hidden="1" x14ac:dyDescent="0.2">
      <c r="B178" s="118" t="e">
        <f t="shared" si="4"/>
        <v>#VALUE!</v>
      </c>
      <c r="C178" s="91">
        <v>24</v>
      </c>
      <c r="D178" s="91">
        <v>90</v>
      </c>
      <c r="E178" s="91">
        <f t="shared" si="2"/>
        <v>180</v>
      </c>
      <c r="F178" s="91" t="e">
        <f t="shared" si="3"/>
        <v>#VALUE!</v>
      </c>
    </row>
    <row r="179" spans="2:6" hidden="1" x14ac:dyDescent="0.2">
      <c r="B179" s="118" t="e">
        <f t="shared" si="4"/>
        <v>#VALUE!</v>
      </c>
      <c r="C179" s="91">
        <v>25</v>
      </c>
      <c r="D179" s="91">
        <v>92.5</v>
      </c>
      <c r="E179" s="91">
        <f t="shared" si="2"/>
        <v>185</v>
      </c>
      <c r="F179" s="91" t="e">
        <f t="shared" si="3"/>
        <v>#VALUE!</v>
      </c>
    </row>
    <row r="180" spans="2:6" hidden="1" x14ac:dyDescent="0.2">
      <c r="B180" s="118" t="e">
        <f t="shared" si="4"/>
        <v>#VALUE!</v>
      </c>
      <c r="C180" s="91">
        <v>26</v>
      </c>
      <c r="D180" s="91">
        <v>95</v>
      </c>
      <c r="E180" s="91">
        <f t="shared" si="2"/>
        <v>190</v>
      </c>
      <c r="F180" s="91" t="e">
        <f t="shared" si="3"/>
        <v>#VALUE!</v>
      </c>
    </row>
    <row r="181" spans="2:6" hidden="1" x14ac:dyDescent="0.2">
      <c r="B181" s="118" t="e">
        <f t="shared" si="4"/>
        <v>#VALUE!</v>
      </c>
      <c r="C181" s="91">
        <v>27</v>
      </c>
      <c r="D181" s="91">
        <v>97.5</v>
      </c>
      <c r="E181" s="91">
        <f t="shared" si="2"/>
        <v>195</v>
      </c>
      <c r="F181" s="91" t="e">
        <f t="shared" si="3"/>
        <v>#VALUE!</v>
      </c>
    </row>
    <row r="182" spans="2:6" hidden="1" x14ac:dyDescent="0.2">
      <c r="B182" s="118" t="e">
        <f t="shared" si="4"/>
        <v>#VALUE!</v>
      </c>
      <c r="C182" s="91">
        <v>28</v>
      </c>
      <c r="D182" s="91">
        <v>100</v>
      </c>
      <c r="E182" s="91">
        <f t="shared" si="2"/>
        <v>200</v>
      </c>
      <c r="F182" s="91" t="e">
        <f t="shared" si="3"/>
        <v>#VALUE!</v>
      </c>
    </row>
    <row r="183" spans="2:6" hidden="1" x14ac:dyDescent="0.2">
      <c r="B183" s="118" t="e">
        <f t="shared" si="4"/>
        <v>#VALUE!</v>
      </c>
      <c r="C183" s="91">
        <v>29</v>
      </c>
      <c r="D183" s="91">
        <v>103</v>
      </c>
      <c r="E183" s="91">
        <f t="shared" si="2"/>
        <v>206</v>
      </c>
      <c r="F183" s="91" t="e">
        <f t="shared" si="3"/>
        <v>#VALUE!</v>
      </c>
    </row>
    <row r="184" spans="2:6" hidden="1" x14ac:dyDescent="0.2">
      <c r="B184" s="118" t="e">
        <f t="shared" si="4"/>
        <v>#VALUE!</v>
      </c>
      <c r="C184" s="91">
        <v>30</v>
      </c>
      <c r="D184" s="91">
        <v>106</v>
      </c>
      <c r="E184" s="91">
        <f t="shared" si="2"/>
        <v>212</v>
      </c>
      <c r="F184" s="91" t="e">
        <f t="shared" si="3"/>
        <v>#VALUE!</v>
      </c>
    </row>
    <row r="185" spans="2:6" hidden="1" x14ac:dyDescent="0.2">
      <c r="B185" s="118" t="e">
        <f t="shared" si="4"/>
        <v>#VALUE!</v>
      </c>
      <c r="C185" s="91">
        <v>31</v>
      </c>
      <c r="D185" s="91">
        <v>109</v>
      </c>
      <c r="E185" s="91">
        <f t="shared" si="2"/>
        <v>218</v>
      </c>
      <c r="F185" s="91" t="e">
        <f t="shared" si="3"/>
        <v>#VALUE!</v>
      </c>
    </row>
    <row r="186" spans="2:6" hidden="1" x14ac:dyDescent="0.2">
      <c r="B186" s="118" t="e">
        <f t="shared" si="4"/>
        <v>#VALUE!</v>
      </c>
      <c r="C186" s="91">
        <v>32</v>
      </c>
      <c r="D186" s="91">
        <v>112</v>
      </c>
      <c r="E186" s="91">
        <f t="shared" si="2"/>
        <v>224</v>
      </c>
      <c r="F186" s="91" t="e">
        <f t="shared" si="3"/>
        <v>#VALUE!</v>
      </c>
    </row>
    <row r="187" spans="2:6" hidden="1" x14ac:dyDescent="0.2">
      <c r="B187" s="118" t="e">
        <f t="shared" si="4"/>
        <v>#VALUE!</v>
      </c>
      <c r="C187" s="91">
        <v>33</v>
      </c>
      <c r="D187" s="91">
        <v>115</v>
      </c>
      <c r="E187" s="91">
        <f t="shared" si="2"/>
        <v>230</v>
      </c>
      <c r="F187" s="91" t="e">
        <f t="shared" si="3"/>
        <v>#VALUE!</v>
      </c>
    </row>
    <row r="188" spans="2:6" hidden="1" x14ac:dyDescent="0.2">
      <c r="B188" s="118" t="e">
        <f t="shared" si="4"/>
        <v>#VALUE!</v>
      </c>
      <c r="C188" s="91">
        <v>34</v>
      </c>
      <c r="D188" s="91">
        <v>118</v>
      </c>
      <c r="E188" s="91">
        <f t="shared" si="2"/>
        <v>236</v>
      </c>
      <c r="F188" s="91" t="e">
        <f t="shared" si="3"/>
        <v>#VALUE!</v>
      </c>
    </row>
    <row r="189" spans="2:6" hidden="1" x14ac:dyDescent="0.2">
      <c r="B189" s="118" t="e">
        <f t="shared" si="4"/>
        <v>#VALUE!</v>
      </c>
      <c r="C189" s="91">
        <v>35</v>
      </c>
      <c r="D189" s="91">
        <v>121</v>
      </c>
      <c r="E189" s="91">
        <f t="shared" si="2"/>
        <v>242</v>
      </c>
      <c r="F189" s="91" t="e">
        <f t="shared" si="3"/>
        <v>#VALUE!</v>
      </c>
    </row>
    <row r="190" spans="2:6" hidden="1" x14ac:dyDescent="0.2">
      <c r="B190" s="118" t="e">
        <f t="shared" si="4"/>
        <v>#VALUE!</v>
      </c>
      <c r="C190" s="91">
        <v>36</v>
      </c>
      <c r="D190" s="91">
        <v>125</v>
      </c>
      <c r="E190" s="91">
        <f t="shared" si="2"/>
        <v>250</v>
      </c>
      <c r="F190" s="91" t="e">
        <f t="shared" si="3"/>
        <v>#VALUE!</v>
      </c>
    </row>
    <row r="191" spans="2:6" hidden="1" x14ac:dyDescent="0.2">
      <c r="B191" s="118" t="e">
        <f t="shared" si="4"/>
        <v>#VALUE!</v>
      </c>
      <c r="C191" s="91">
        <v>37</v>
      </c>
      <c r="D191" s="91">
        <v>128</v>
      </c>
      <c r="E191" s="91">
        <f t="shared" si="2"/>
        <v>256</v>
      </c>
      <c r="F191" s="91" t="e">
        <f t="shared" si="3"/>
        <v>#VALUE!</v>
      </c>
    </row>
    <row r="192" spans="2:6" hidden="1" x14ac:dyDescent="0.2">
      <c r="B192" s="118" t="e">
        <f t="shared" si="4"/>
        <v>#VALUE!</v>
      </c>
      <c r="C192" s="91">
        <v>38</v>
      </c>
      <c r="D192" s="91">
        <v>132</v>
      </c>
      <c r="E192" s="91">
        <f t="shared" si="2"/>
        <v>264</v>
      </c>
      <c r="F192" s="91" t="e">
        <f t="shared" si="3"/>
        <v>#VALUE!</v>
      </c>
    </row>
    <row r="193" spans="2:6" hidden="1" x14ac:dyDescent="0.2">
      <c r="B193" s="118" t="e">
        <f t="shared" si="4"/>
        <v>#VALUE!</v>
      </c>
      <c r="C193" s="91">
        <v>39</v>
      </c>
      <c r="D193" s="91">
        <v>136</v>
      </c>
      <c r="E193" s="91">
        <f t="shared" si="2"/>
        <v>272</v>
      </c>
      <c r="F193" s="91" t="e">
        <f t="shared" si="3"/>
        <v>#VALUE!</v>
      </c>
    </row>
    <row r="194" spans="2:6" hidden="1" x14ac:dyDescent="0.2">
      <c r="B194" s="118" t="e">
        <f t="shared" si="4"/>
        <v>#VALUE!</v>
      </c>
      <c r="C194" s="91">
        <v>40</v>
      </c>
      <c r="D194" s="91">
        <v>140</v>
      </c>
      <c r="E194" s="91">
        <f t="shared" si="2"/>
        <v>280</v>
      </c>
      <c r="F194" s="91" t="e">
        <f t="shared" si="3"/>
        <v>#VALUE!</v>
      </c>
    </row>
    <row r="195" spans="2:6" hidden="1" x14ac:dyDescent="0.2">
      <c r="B195" s="118" t="e">
        <f t="shared" si="4"/>
        <v>#VALUE!</v>
      </c>
      <c r="C195" s="91">
        <v>41</v>
      </c>
      <c r="D195" s="91">
        <v>145</v>
      </c>
      <c r="E195" s="91">
        <f t="shared" si="2"/>
        <v>290</v>
      </c>
      <c r="F195" s="91" t="e">
        <f t="shared" si="3"/>
        <v>#VALUE!</v>
      </c>
    </row>
    <row r="196" spans="2:6" hidden="1" x14ac:dyDescent="0.2">
      <c r="B196" s="118" t="e">
        <f t="shared" si="4"/>
        <v>#VALUE!</v>
      </c>
      <c r="C196" s="91">
        <v>42</v>
      </c>
      <c r="D196" s="91">
        <v>150</v>
      </c>
      <c r="E196" s="91">
        <f t="shared" si="2"/>
        <v>300</v>
      </c>
      <c r="F196" s="91" t="e">
        <f t="shared" si="3"/>
        <v>#VALUE!</v>
      </c>
    </row>
    <row r="197" spans="2:6" hidden="1" x14ac:dyDescent="0.2">
      <c r="B197" s="118" t="e">
        <f t="shared" si="4"/>
        <v>#VALUE!</v>
      </c>
      <c r="C197" s="91">
        <v>43</v>
      </c>
      <c r="D197" s="91">
        <v>155</v>
      </c>
      <c r="E197" s="91">
        <f t="shared" si="2"/>
        <v>310</v>
      </c>
      <c r="F197" s="91" t="e">
        <f t="shared" si="3"/>
        <v>#VALUE!</v>
      </c>
    </row>
    <row r="198" spans="2:6" hidden="1" x14ac:dyDescent="0.2">
      <c r="B198" s="118" t="e">
        <f t="shared" si="4"/>
        <v>#VALUE!</v>
      </c>
      <c r="C198" s="91">
        <v>44</v>
      </c>
      <c r="D198" s="91">
        <v>160</v>
      </c>
      <c r="E198" s="91">
        <f t="shared" si="2"/>
        <v>320</v>
      </c>
      <c r="F198" s="91" t="e">
        <f t="shared" si="3"/>
        <v>#VALUE!</v>
      </c>
    </row>
    <row r="199" spans="2:6" hidden="1" x14ac:dyDescent="0.2">
      <c r="B199" s="118" t="e">
        <f t="shared" si="4"/>
        <v>#VALUE!</v>
      </c>
      <c r="C199" s="91">
        <v>45</v>
      </c>
      <c r="D199" s="91">
        <v>165</v>
      </c>
      <c r="E199" s="91">
        <f t="shared" si="2"/>
        <v>330</v>
      </c>
      <c r="F199" s="91" t="e">
        <f t="shared" si="3"/>
        <v>#VALUE!</v>
      </c>
    </row>
    <row r="200" spans="2:6" hidden="1" x14ac:dyDescent="0.2">
      <c r="B200" s="118" t="e">
        <f t="shared" si="4"/>
        <v>#VALUE!</v>
      </c>
      <c r="C200" s="91">
        <v>46</v>
      </c>
      <c r="D200" s="91">
        <v>170</v>
      </c>
      <c r="E200" s="91">
        <f t="shared" si="2"/>
        <v>340</v>
      </c>
      <c r="F200" s="91" t="e">
        <f t="shared" si="3"/>
        <v>#VALUE!</v>
      </c>
    </row>
    <row r="201" spans="2:6" hidden="1" x14ac:dyDescent="0.2">
      <c r="B201" s="118" t="e">
        <f t="shared" si="4"/>
        <v>#VALUE!</v>
      </c>
      <c r="C201" s="91">
        <v>47</v>
      </c>
      <c r="D201" s="91">
        <v>175</v>
      </c>
      <c r="E201" s="91">
        <f t="shared" si="2"/>
        <v>350</v>
      </c>
      <c r="F201" s="91" t="e">
        <f t="shared" si="3"/>
        <v>#VALUE!</v>
      </c>
    </row>
    <row r="202" spans="2:6" hidden="1" x14ac:dyDescent="0.2">
      <c r="B202" s="118" t="e">
        <f t="shared" si="4"/>
        <v>#VALUE!</v>
      </c>
      <c r="C202" s="91">
        <v>48</v>
      </c>
      <c r="D202" s="91">
        <v>180</v>
      </c>
      <c r="E202" s="91">
        <f t="shared" si="2"/>
        <v>360</v>
      </c>
      <c r="F202" s="91" t="e">
        <f t="shared" si="3"/>
        <v>#VALUE!</v>
      </c>
    </row>
    <row r="203" spans="2:6" hidden="1" x14ac:dyDescent="0.2">
      <c r="B203" s="118" t="e">
        <f t="shared" si="4"/>
        <v>#VALUE!</v>
      </c>
      <c r="C203" s="91">
        <v>49</v>
      </c>
      <c r="D203" s="91">
        <v>185</v>
      </c>
      <c r="E203" s="91">
        <f t="shared" si="2"/>
        <v>370</v>
      </c>
      <c r="F203" s="91" t="e">
        <f t="shared" si="3"/>
        <v>#VALUE!</v>
      </c>
    </row>
    <row r="204" spans="2:6" hidden="1" x14ac:dyDescent="0.2">
      <c r="B204" s="118" t="e">
        <f t="shared" si="4"/>
        <v>#VALUE!</v>
      </c>
      <c r="C204" s="91">
        <v>50</v>
      </c>
      <c r="D204" s="91">
        <v>190</v>
      </c>
      <c r="E204" s="91">
        <f t="shared" si="2"/>
        <v>380</v>
      </c>
      <c r="F204" s="91" t="e">
        <f t="shared" si="3"/>
        <v>#VALUE!</v>
      </c>
    </row>
    <row r="205" spans="2:6" hidden="1" x14ac:dyDescent="0.2">
      <c r="B205" s="118" t="e">
        <f t="shared" si="4"/>
        <v>#VALUE!</v>
      </c>
      <c r="C205" s="91">
        <v>51</v>
      </c>
      <c r="D205" s="91">
        <v>195</v>
      </c>
      <c r="E205" s="91">
        <f t="shared" si="2"/>
        <v>390</v>
      </c>
      <c r="F205" s="91" t="e">
        <f t="shared" si="3"/>
        <v>#VALUE!</v>
      </c>
    </row>
    <row r="206" spans="2:6" hidden="1" x14ac:dyDescent="0.2">
      <c r="B206" s="118" t="e">
        <f t="shared" si="4"/>
        <v>#VALUE!</v>
      </c>
      <c r="C206" s="91">
        <v>52</v>
      </c>
      <c r="D206" s="91">
        <v>200</v>
      </c>
      <c r="E206" s="91">
        <f t="shared" si="2"/>
        <v>400</v>
      </c>
      <c r="F206" s="91" t="e">
        <f t="shared" si="3"/>
        <v>#VALUE!</v>
      </c>
    </row>
    <row r="207" spans="2:6" hidden="1" x14ac:dyDescent="0.2">
      <c r="B207" s="118" t="e">
        <f t="shared" si="4"/>
        <v>#VALUE!</v>
      </c>
      <c r="C207" s="91">
        <v>53</v>
      </c>
      <c r="D207" s="91">
        <v>206</v>
      </c>
      <c r="E207" s="91">
        <f t="shared" si="2"/>
        <v>412</v>
      </c>
      <c r="F207" s="91" t="e">
        <f t="shared" si="3"/>
        <v>#VALUE!</v>
      </c>
    </row>
    <row r="208" spans="2:6" hidden="1" x14ac:dyDescent="0.2">
      <c r="B208" s="118" t="e">
        <f t="shared" si="4"/>
        <v>#VALUE!</v>
      </c>
      <c r="C208" s="91">
        <v>54</v>
      </c>
      <c r="D208" s="91">
        <v>212</v>
      </c>
      <c r="E208" s="91">
        <f t="shared" si="2"/>
        <v>424</v>
      </c>
      <c r="F208" s="91" t="e">
        <f t="shared" si="3"/>
        <v>#VALUE!</v>
      </c>
    </row>
    <row r="209" spans="2:6" hidden="1" x14ac:dyDescent="0.2">
      <c r="B209" s="118" t="e">
        <f>IF(F209=MIN(F$154:F$354),1,0)</f>
        <v>#VALUE!</v>
      </c>
      <c r="C209" s="91">
        <v>55</v>
      </c>
      <c r="D209" s="91">
        <v>218</v>
      </c>
      <c r="E209" s="91">
        <f t="shared" si="2"/>
        <v>436</v>
      </c>
      <c r="F209" s="91" t="e">
        <f t="shared" si="3"/>
        <v>#VALUE!</v>
      </c>
    </row>
    <row r="210" spans="2:6" hidden="1" x14ac:dyDescent="0.2">
      <c r="B210" s="118" t="e">
        <f t="shared" si="4"/>
        <v>#VALUE!</v>
      </c>
      <c r="C210" s="91">
        <v>56</v>
      </c>
      <c r="D210" s="91">
        <v>224</v>
      </c>
      <c r="E210" s="91">
        <f t="shared" si="2"/>
        <v>448</v>
      </c>
      <c r="F210" s="91" t="e">
        <f t="shared" si="3"/>
        <v>#VALUE!</v>
      </c>
    </row>
    <row r="211" spans="2:6" hidden="1" x14ac:dyDescent="0.2">
      <c r="B211" s="118" t="e">
        <f t="shared" si="4"/>
        <v>#VALUE!</v>
      </c>
      <c r="C211" s="91">
        <v>57</v>
      </c>
      <c r="D211" s="91">
        <v>230</v>
      </c>
      <c r="E211" s="91">
        <f t="shared" si="2"/>
        <v>460</v>
      </c>
      <c r="F211" s="91" t="e">
        <f t="shared" si="3"/>
        <v>#VALUE!</v>
      </c>
    </row>
    <row r="212" spans="2:6" hidden="1" x14ac:dyDescent="0.2">
      <c r="B212" s="118" t="e">
        <f t="shared" si="4"/>
        <v>#VALUE!</v>
      </c>
      <c r="C212" s="91">
        <v>58</v>
      </c>
      <c r="D212" s="91">
        <v>236</v>
      </c>
      <c r="E212" s="91">
        <f t="shared" si="2"/>
        <v>472</v>
      </c>
      <c r="F212" s="91" t="e">
        <f t="shared" si="3"/>
        <v>#VALUE!</v>
      </c>
    </row>
    <row r="213" spans="2:6" hidden="1" x14ac:dyDescent="0.2">
      <c r="B213" s="118" t="e">
        <f t="shared" si="4"/>
        <v>#VALUE!</v>
      </c>
      <c r="C213" s="91">
        <v>59</v>
      </c>
      <c r="D213" s="91">
        <v>240</v>
      </c>
      <c r="E213" s="91">
        <f t="shared" si="2"/>
        <v>480</v>
      </c>
      <c r="F213" s="91" t="e">
        <f t="shared" si="3"/>
        <v>#VALUE!</v>
      </c>
    </row>
    <row r="214" spans="2:6" hidden="1" x14ac:dyDescent="0.2">
      <c r="B214" s="118" t="e">
        <f t="shared" si="4"/>
        <v>#VALUE!</v>
      </c>
      <c r="C214" s="91">
        <v>60</v>
      </c>
      <c r="D214" s="91">
        <v>250</v>
      </c>
      <c r="E214" s="91">
        <f t="shared" si="2"/>
        <v>500</v>
      </c>
      <c r="F214" s="91" t="e">
        <f t="shared" si="3"/>
        <v>#VALUE!</v>
      </c>
    </row>
    <row r="215" spans="2:6" hidden="1" x14ac:dyDescent="0.2">
      <c r="B215" s="118" t="e">
        <f t="shared" si="4"/>
        <v>#VALUE!</v>
      </c>
      <c r="C215" s="91">
        <v>61</v>
      </c>
      <c r="D215" s="91">
        <v>257</v>
      </c>
      <c r="E215" s="91">
        <f t="shared" si="2"/>
        <v>514</v>
      </c>
      <c r="F215" s="91" t="e">
        <f t="shared" si="3"/>
        <v>#VALUE!</v>
      </c>
    </row>
    <row r="216" spans="2:6" hidden="1" x14ac:dyDescent="0.2">
      <c r="B216" s="118" t="e">
        <f t="shared" si="4"/>
        <v>#VALUE!</v>
      </c>
      <c r="C216" s="91">
        <v>62</v>
      </c>
      <c r="D216" s="91">
        <v>265</v>
      </c>
      <c r="E216" s="91">
        <f t="shared" si="2"/>
        <v>530</v>
      </c>
      <c r="F216" s="91" t="e">
        <f t="shared" si="3"/>
        <v>#VALUE!</v>
      </c>
    </row>
    <row r="217" spans="2:6" hidden="1" x14ac:dyDescent="0.2">
      <c r="B217" s="118" t="e">
        <f t="shared" si="4"/>
        <v>#VALUE!</v>
      </c>
      <c r="C217" s="91">
        <v>63</v>
      </c>
      <c r="D217" s="91">
        <v>272</v>
      </c>
      <c r="E217" s="91">
        <f t="shared" si="2"/>
        <v>544</v>
      </c>
      <c r="F217" s="91" t="e">
        <f t="shared" si="3"/>
        <v>#VALUE!</v>
      </c>
    </row>
    <row r="218" spans="2:6" hidden="1" x14ac:dyDescent="0.2">
      <c r="B218" s="118" t="e">
        <f t="shared" si="4"/>
        <v>#VALUE!</v>
      </c>
      <c r="C218" s="91">
        <v>64</v>
      </c>
      <c r="D218" s="91">
        <v>280</v>
      </c>
      <c r="E218" s="91">
        <f t="shared" ref="E218:E281" si="5">2*D218</f>
        <v>560</v>
      </c>
      <c r="F218" s="91" t="e">
        <f t="shared" ref="F218:F281" si="6">ABS(B$152-E218)</f>
        <v>#VALUE!</v>
      </c>
    </row>
    <row r="219" spans="2:6" hidden="1" x14ac:dyDescent="0.2">
      <c r="B219" s="118" t="e">
        <f t="shared" ref="B219:B222" si="7">IF(F219=MIN(F$154:F$354),1,0)</f>
        <v>#VALUE!</v>
      </c>
      <c r="C219" s="91">
        <v>65</v>
      </c>
      <c r="D219" s="91">
        <v>290</v>
      </c>
      <c r="E219" s="91">
        <f t="shared" si="5"/>
        <v>580</v>
      </c>
      <c r="F219" s="91" t="e">
        <f t="shared" si="6"/>
        <v>#VALUE!</v>
      </c>
    </row>
    <row r="220" spans="2:6" hidden="1" x14ac:dyDescent="0.2">
      <c r="B220" s="118" t="e">
        <f t="shared" si="7"/>
        <v>#VALUE!</v>
      </c>
      <c r="C220" s="91">
        <v>66</v>
      </c>
      <c r="D220" s="91">
        <v>300</v>
      </c>
      <c r="E220" s="91">
        <f t="shared" si="5"/>
        <v>600</v>
      </c>
      <c r="F220" s="91" t="e">
        <f t="shared" si="6"/>
        <v>#VALUE!</v>
      </c>
    </row>
    <row r="221" spans="2:6" hidden="1" x14ac:dyDescent="0.2">
      <c r="B221" s="118" t="e">
        <f t="shared" si="7"/>
        <v>#VALUE!</v>
      </c>
      <c r="C221" s="91">
        <v>67</v>
      </c>
      <c r="D221" s="91">
        <v>307</v>
      </c>
      <c r="E221" s="91">
        <f t="shared" si="5"/>
        <v>614</v>
      </c>
      <c r="F221" s="91" t="e">
        <f t="shared" si="6"/>
        <v>#VALUE!</v>
      </c>
    </row>
    <row r="222" spans="2:6" hidden="1" x14ac:dyDescent="0.2">
      <c r="B222" s="118" t="e">
        <f t="shared" si="7"/>
        <v>#VALUE!</v>
      </c>
      <c r="C222" s="91">
        <v>68</v>
      </c>
      <c r="D222" s="91">
        <v>315</v>
      </c>
      <c r="E222" s="91">
        <f t="shared" si="5"/>
        <v>630</v>
      </c>
      <c r="F222" s="91" t="e">
        <f t="shared" si="6"/>
        <v>#VALUE!</v>
      </c>
    </row>
    <row r="223" spans="2:6" hidden="1" x14ac:dyDescent="0.2">
      <c r="B223" s="118" t="e">
        <f>IF(F223=MIN(F$154:F$354),1,0)</f>
        <v>#VALUE!</v>
      </c>
      <c r="C223" s="91">
        <v>69</v>
      </c>
      <c r="D223" s="91">
        <v>325</v>
      </c>
      <c r="E223" s="91">
        <f t="shared" si="5"/>
        <v>650</v>
      </c>
      <c r="F223" s="91" t="e">
        <f t="shared" si="6"/>
        <v>#VALUE!</v>
      </c>
    </row>
    <row r="224" spans="2:6" hidden="1" x14ac:dyDescent="0.2">
      <c r="B224" s="118" t="e">
        <f t="shared" ref="B224:B247" si="8">IF(F224=MIN(F$154:F$354),1,0)</f>
        <v>#VALUE!</v>
      </c>
      <c r="C224" s="91">
        <v>70</v>
      </c>
      <c r="D224" s="91">
        <v>335</v>
      </c>
      <c r="E224" s="91">
        <f t="shared" si="5"/>
        <v>670</v>
      </c>
      <c r="F224" s="91" t="e">
        <f t="shared" si="6"/>
        <v>#VALUE!</v>
      </c>
    </row>
    <row r="225" spans="2:6" hidden="1" x14ac:dyDescent="0.2">
      <c r="B225" s="118" t="e">
        <f t="shared" si="8"/>
        <v>#VALUE!</v>
      </c>
      <c r="C225" s="91">
        <v>71</v>
      </c>
      <c r="D225" s="91">
        <v>345</v>
      </c>
      <c r="E225" s="91">
        <f t="shared" si="5"/>
        <v>690</v>
      </c>
      <c r="F225" s="91" t="e">
        <f t="shared" si="6"/>
        <v>#VALUE!</v>
      </c>
    </row>
    <row r="226" spans="2:6" hidden="1" x14ac:dyDescent="0.2">
      <c r="B226" s="118" t="e">
        <f t="shared" si="8"/>
        <v>#VALUE!</v>
      </c>
      <c r="C226" s="91">
        <v>72</v>
      </c>
      <c r="D226" s="91">
        <v>355</v>
      </c>
      <c r="E226" s="91">
        <f t="shared" si="5"/>
        <v>710</v>
      </c>
      <c r="F226" s="91" t="e">
        <f t="shared" si="6"/>
        <v>#VALUE!</v>
      </c>
    </row>
    <row r="227" spans="2:6" hidden="1" x14ac:dyDescent="0.2">
      <c r="B227" s="118" t="e">
        <f t="shared" si="8"/>
        <v>#VALUE!</v>
      </c>
      <c r="C227" s="91">
        <v>73</v>
      </c>
      <c r="D227" s="91">
        <v>365</v>
      </c>
      <c r="E227" s="91">
        <f t="shared" si="5"/>
        <v>730</v>
      </c>
      <c r="F227" s="91" t="e">
        <f t="shared" si="6"/>
        <v>#VALUE!</v>
      </c>
    </row>
    <row r="228" spans="2:6" hidden="1" x14ac:dyDescent="0.2">
      <c r="B228" s="118" t="e">
        <f t="shared" si="8"/>
        <v>#VALUE!</v>
      </c>
      <c r="C228" s="91">
        <v>74</v>
      </c>
      <c r="D228" s="91">
        <v>375</v>
      </c>
      <c r="E228" s="91">
        <f t="shared" si="5"/>
        <v>750</v>
      </c>
      <c r="F228" s="91" t="e">
        <f t="shared" si="6"/>
        <v>#VALUE!</v>
      </c>
    </row>
    <row r="229" spans="2:6" hidden="1" x14ac:dyDescent="0.2">
      <c r="B229" s="118" t="e">
        <f t="shared" si="8"/>
        <v>#VALUE!</v>
      </c>
      <c r="C229" s="91">
        <v>75</v>
      </c>
      <c r="D229" s="91">
        <v>387</v>
      </c>
      <c r="E229" s="91">
        <f t="shared" si="5"/>
        <v>774</v>
      </c>
      <c r="F229" s="91" t="e">
        <f t="shared" si="6"/>
        <v>#VALUE!</v>
      </c>
    </row>
    <row r="230" spans="2:6" hidden="1" x14ac:dyDescent="0.2">
      <c r="B230" s="118" t="e">
        <f t="shared" si="8"/>
        <v>#VALUE!</v>
      </c>
      <c r="C230" s="91">
        <v>76</v>
      </c>
      <c r="D230" s="91">
        <v>400</v>
      </c>
      <c r="E230" s="91">
        <f t="shared" si="5"/>
        <v>800</v>
      </c>
      <c r="F230" s="91" t="e">
        <f t="shared" si="6"/>
        <v>#VALUE!</v>
      </c>
    </row>
    <row r="231" spans="2:6" hidden="1" x14ac:dyDescent="0.2">
      <c r="B231" s="118" t="e">
        <f t="shared" si="8"/>
        <v>#VALUE!</v>
      </c>
      <c r="C231" s="91">
        <v>77</v>
      </c>
      <c r="D231" s="91">
        <v>412</v>
      </c>
      <c r="E231" s="91">
        <f t="shared" si="5"/>
        <v>824</v>
      </c>
      <c r="F231" s="91" t="e">
        <f t="shared" si="6"/>
        <v>#VALUE!</v>
      </c>
    </row>
    <row r="232" spans="2:6" hidden="1" x14ac:dyDescent="0.2">
      <c r="B232" s="118" t="e">
        <f t="shared" si="8"/>
        <v>#VALUE!</v>
      </c>
      <c r="C232" s="91">
        <v>78</v>
      </c>
      <c r="D232" s="91">
        <v>425</v>
      </c>
      <c r="E232" s="91">
        <f t="shared" si="5"/>
        <v>850</v>
      </c>
      <c r="F232" s="91" t="e">
        <f t="shared" si="6"/>
        <v>#VALUE!</v>
      </c>
    </row>
    <row r="233" spans="2:6" hidden="1" x14ac:dyDescent="0.2">
      <c r="B233" s="118" t="e">
        <f t="shared" si="8"/>
        <v>#VALUE!</v>
      </c>
      <c r="C233" s="91">
        <v>79</v>
      </c>
      <c r="D233" s="91">
        <v>437</v>
      </c>
      <c r="E233" s="91">
        <f t="shared" si="5"/>
        <v>874</v>
      </c>
      <c r="F233" s="91" t="e">
        <f t="shared" si="6"/>
        <v>#VALUE!</v>
      </c>
    </row>
    <row r="234" spans="2:6" hidden="1" x14ac:dyDescent="0.2">
      <c r="B234" s="118" t="e">
        <f t="shared" si="8"/>
        <v>#VALUE!</v>
      </c>
      <c r="C234" s="91">
        <v>80</v>
      </c>
      <c r="D234" s="91">
        <v>450</v>
      </c>
      <c r="E234" s="91">
        <f t="shared" si="5"/>
        <v>900</v>
      </c>
      <c r="F234" s="91" t="e">
        <f t="shared" si="6"/>
        <v>#VALUE!</v>
      </c>
    </row>
    <row r="235" spans="2:6" hidden="1" x14ac:dyDescent="0.2">
      <c r="B235" s="118" t="e">
        <f t="shared" si="8"/>
        <v>#VALUE!</v>
      </c>
      <c r="C235" s="91">
        <v>81</v>
      </c>
      <c r="D235" s="91">
        <v>462</v>
      </c>
      <c r="E235" s="91">
        <f t="shared" si="5"/>
        <v>924</v>
      </c>
      <c r="F235" s="91" t="e">
        <f t="shared" si="6"/>
        <v>#VALUE!</v>
      </c>
    </row>
    <row r="236" spans="2:6" hidden="1" x14ac:dyDescent="0.2">
      <c r="B236" s="118" t="e">
        <f t="shared" si="8"/>
        <v>#VALUE!</v>
      </c>
      <c r="C236" s="91">
        <v>82</v>
      </c>
      <c r="D236" s="91">
        <v>475</v>
      </c>
      <c r="E236" s="91">
        <f t="shared" si="5"/>
        <v>950</v>
      </c>
      <c r="F236" s="91" t="e">
        <f t="shared" si="6"/>
        <v>#VALUE!</v>
      </c>
    </row>
    <row r="237" spans="2:6" hidden="1" x14ac:dyDescent="0.2">
      <c r="B237" s="118" t="e">
        <f t="shared" si="8"/>
        <v>#VALUE!</v>
      </c>
      <c r="C237" s="91">
        <v>83</v>
      </c>
      <c r="D237" s="91">
        <v>487</v>
      </c>
      <c r="E237" s="91">
        <f t="shared" si="5"/>
        <v>974</v>
      </c>
      <c r="F237" s="91" t="e">
        <f t="shared" si="6"/>
        <v>#VALUE!</v>
      </c>
    </row>
    <row r="238" spans="2:6" hidden="1" x14ac:dyDescent="0.2">
      <c r="B238" s="118" t="e">
        <f t="shared" si="8"/>
        <v>#VALUE!</v>
      </c>
      <c r="C238" s="91">
        <v>84</v>
      </c>
      <c r="D238" s="91">
        <v>500</v>
      </c>
      <c r="E238" s="91">
        <f t="shared" si="5"/>
        <v>1000</v>
      </c>
      <c r="F238" s="91" t="e">
        <f t="shared" si="6"/>
        <v>#VALUE!</v>
      </c>
    </row>
    <row r="239" spans="2:6" hidden="1" x14ac:dyDescent="0.2">
      <c r="B239" s="118" t="e">
        <f t="shared" si="8"/>
        <v>#VALUE!</v>
      </c>
      <c r="C239" s="91">
        <v>85</v>
      </c>
      <c r="D239" s="91">
        <v>515</v>
      </c>
      <c r="E239" s="91">
        <f t="shared" si="5"/>
        <v>1030</v>
      </c>
      <c r="F239" s="91" t="e">
        <f t="shared" si="6"/>
        <v>#VALUE!</v>
      </c>
    </row>
    <row r="240" spans="2:6" hidden="1" x14ac:dyDescent="0.2">
      <c r="B240" s="118" t="e">
        <f t="shared" si="8"/>
        <v>#VALUE!</v>
      </c>
      <c r="C240" s="91">
        <v>86</v>
      </c>
      <c r="D240" s="91">
        <v>530</v>
      </c>
      <c r="E240" s="91">
        <f t="shared" si="5"/>
        <v>1060</v>
      </c>
      <c r="F240" s="91" t="e">
        <f t="shared" si="6"/>
        <v>#VALUE!</v>
      </c>
    </row>
    <row r="241" spans="2:6" hidden="1" x14ac:dyDescent="0.2">
      <c r="B241" s="118" t="e">
        <f t="shared" si="8"/>
        <v>#VALUE!</v>
      </c>
      <c r="C241" s="91">
        <v>87</v>
      </c>
      <c r="D241" s="91">
        <v>545</v>
      </c>
      <c r="E241" s="91">
        <f t="shared" si="5"/>
        <v>1090</v>
      </c>
      <c r="F241" s="91" t="e">
        <f t="shared" si="6"/>
        <v>#VALUE!</v>
      </c>
    </row>
    <row r="242" spans="2:6" hidden="1" x14ac:dyDescent="0.2">
      <c r="B242" s="118" t="e">
        <f t="shared" si="8"/>
        <v>#VALUE!</v>
      </c>
      <c r="C242" s="91">
        <v>88</v>
      </c>
      <c r="D242" s="91">
        <v>560</v>
      </c>
      <c r="E242" s="91">
        <f t="shared" si="5"/>
        <v>1120</v>
      </c>
      <c r="F242" s="91" t="e">
        <f t="shared" si="6"/>
        <v>#VALUE!</v>
      </c>
    </row>
    <row r="243" spans="2:6" hidden="1" x14ac:dyDescent="0.2">
      <c r="B243" s="118" t="e">
        <f t="shared" si="8"/>
        <v>#VALUE!</v>
      </c>
      <c r="C243" s="91">
        <v>89</v>
      </c>
      <c r="D243" s="91">
        <v>580</v>
      </c>
      <c r="E243" s="91">
        <f t="shared" si="5"/>
        <v>1160</v>
      </c>
      <c r="F243" s="91" t="e">
        <f t="shared" si="6"/>
        <v>#VALUE!</v>
      </c>
    </row>
    <row r="244" spans="2:6" hidden="1" x14ac:dyDescent="0.2">
      <c r="B244" s="118" t="e">
        <f t="shared" si="8"/>
        <v>#VALUE!</v>
      </c>
      <c r="C244" s="91">
        <v>90</v>
      </c>
      <c r="D244" s="91">
        <v>600</v>
      </c>
      <c r="E244" s="91">
        <f t="shared" si="5"/>
        <v>1200</v>
      </c>
      <c r="F244" s="91" t="e">
        <f t="shared" si="6"/>
        <v>#VALUE!</v>
      </c>
    </row>
    <row r="245" spans="2:6" hidden="1" x14ac:dyDescent="0.2">
      <c r="B245" s="118" t="e">
        <f t="shared" si="8"/>
        <v>#VALUE!</v>
      </c>
      <c r="C245" s="91">
        <v>91</v>
      </c>
      <c r="D245" s="91">
        <v>615</v>
      </c>
      <c r="E245" s="91">
        <f t="shared" si="5"/>
        <v>1230</v>
      </c>
      <c r="F245" s="91" t="e">
        <f t="shared" si="6"/>
        <v>#VALUE!</v>
      </c>
    </row>
    <row r="246" spans="2:6" hidden="1" x14ac:dyDescent="0.2">
      <c r="B246" s="118" t="e">
        <f t="shared" si="8"/>
        <v>#VALUE!</v>
      </c>
      <c r="C246" s="91">
        <v>92</v>
      </c>
      <c r="D246" s="91">
        <v>630</v>
      </c>
      <c r="E246" s="91">
        <f t="shared" si="5"/>
        <v>1260</v>
      </c>
      <c r="F246" s="91" t="e">
        <f t="shared" si="6"/>
        <v>#VALUE!</v>
      </c>
    </row>
    <row r="247" spans="2:6" hidden="1" x14ac:dyDescent="0.2">
      <c r="B247" s="118" t="e">
        <f t="shared" si="8"/>
        <v>#VALUE!</v>
      </c>
      <c r="C247" s="91">
        <v>93</v>
      </c>
      <c r="D247" s="91">
        <v>650</v>
      </c>
      <c r="E247" s="91">
        <f t="shared" si="5"/>
        <v>1300</v>
      </c>
      <c r="F247" s="91" t="e">
        <f t="shared" si="6"/>
        <v>#VALUE!</v>
      </c>
    </row>
    <row r="248" spans="2:6" hidden="1" x14ac:dyDescent="0.2">
      <c r="B248" s="118" t="e">
        <f>IF(F248=MIN(F$154:F$354),1,0)</f>
        <v>#VALUE!</v>
      </c>
      <c r="C248" s="91">
        <v>94</v>
      </c>
      <c r="D248" s="91">
        <v>670</v>
      </c>
      <c r="E248" s="91">
        <f t="shared" si="5"/>
        <v>1340</v>
      </c>
      <c r="F248" s="91" t="e">
        <f t="shared" si="6"/>
        <v>#VALUE!</v>
      </c>
    </row>
    <row r="249" spans="2:6" hidden="1" x14ac:dyDescent="0.2">
      <c r="B249" s="118" t="e">
        <f t="shared" ref="B249:B252" si="9">IF(F249=MIN(F$154:F$354),1,0)</f>
        <v>#VALUE!</v>
      </c>
      <c r="C249" s="91">
        <v>95</v>
      </c>
      <c r="D249" s="91">
        <v>690</v>
      </c>
      <c r="E249" s="91">
        <f t="shared" si="5"/>
        <v>1380</v>
      </c>
      <c r="F249" s="91" t="e">
        <f t="shared" si="6"/>
        <v>#VALUE!</v>
      </c>
    </row>
    <row r="250" spans="2:6" hidden="1" x14ac:dyDescent="0.2">
      <c r="B250" s="118" t="e">
        <f t="shared" si="9"/>
        <v>#VALUE!</v>
      </c>
      <c r="C250" s="91">
        <v>96</v>
      </c>
      <c r="D250" s="91">
        <v>710</v>
      </c>
      <c r="E250" s="91">
        <f t="shared" si="5"/>
        <v>1420</v>
      </c>
      <c r="F250" s="91" t="e">
        <f t="shared" si="6"/>
        <v>#VALUE!</v>
      </c>
    </row>
    <row r="251" spans="2:6" hidden="1" x14ac:dyDescent="0.2">
      <c r="B251" s="118" t="e">
        <f t="shared" si="9"/>
        <v>#VALUE!</v>
      </c>
      <c r="C251" s="91">
        <v>97</v>
      </c>
      <c r="D251" s="91">
        <v>730</v>
      </c>
      <c r="E251" s="91">
        <f t="shared" si="5"/>
        <v>1460</v>
      </c>
      <c r="F251" s="91" t="e">
        <f t="shared" si="6"/>
        <v>#VALUE!</v>
      </c>
    </row>
    <row r="252" spans="2:6" hidden="1" x14ac:dyDescent="0.2">
      <c r="B252" s="118" t="e">
        <f t="shared" si="9"/>
        <v>#VALUE!</v>
      </c>
      <c r="C252" s="91">
        <v>98</v>
      </c>
      <c r="D252" s="91">
        <v>750</v>
      </c>
      <c r="E252" s="91">
        <f t="shared" si="5"/>
        <v>1500</v>
      </c>
      <c r="F252" s="91" t="e">
        <f t="shared" si="6"/>
        <v>#VALUE!</v>
      </c>
    </row>
    <row r="253" spans="2:6" hidden="1" x14ac:dyDescent="0.2">
      <c r="B253" s="118" t="e">
        <f>IF(F253=MIN(F$154:F$354),1,0)</f>
        <v>#VALUE!</v>
      </c>
      <c r="C253" s="91">
        <v>99</v>
      </c>
      <c r="D253" s="91">
        <v>775</v>
      </c>
      <c r="E253" s="91">
        <f t="shared" si="5"/>
        <v>1550</v>
      </c>
      <c r="F253" s="91" t="e">
        <f t="shared" si="6"/>
        <v>#VALUE!</v>
      </c>
    </row>
    <row r="254" spans="2:6" hidden="1" x14ac:dyDescent="0.2">
      <c r="B254" s="118" t="e">
        <f t="shared" ref="B254:B317" si="10">IF(F254=MIN(F$154:F$354),1,0)</f>
        <v>#VALUE!</v>
      </c>
      <c r="C254" s="91">
        <v>100</v>
      </c>
      <c r="D254" s="91">
        <v>800</v>
      </c>
      <c r="E254" s="91">
        <f t="shared" si="5"/>
        <v>1600</v>
      </c>
      <c r="F254" s="91" t="e">
        <f t="shared" si="6"/>
        <v>#VALUE!</v>
      </c>
    </row>
    <row r="255" spans="2:6" hidden="1" x14ac:dyDescent="0.2">
      <c r="B255" s="118" t="e">
        <f t="shared" si="10"/>
        <v>#VALUE!</v>
      </c>
      <c r="C255" s="91">
        <v>101</v>
      </c>
      <c r="D255" s="91">
        <v>825</v>
      </c>
      <c r="E255" s="91">
        <f t="shared" si="5"/>
        <v>1650</v>
      </c>
      <c r="F255" s="91" t="e">
        <f t="shared" si="6"/>
        <v>#VALUE!</v>
      </c>
    </row>
    <row r="256" spans="2:6" hidden="1" x14ac:dyDescent="0.2">
      <c r="B256" s="118" t="e">
        <f t="shared" si="10"/>
        <v>#VALUE!</v>
      </c>
      <c r="C256" s="91">
        <v>102</v>
      </c>
      <c r="D256" s="91">
        <v>850</v>
      </c>
      <c r="E256" s="91">
        <f t="shared" si="5"/>
        <v>1700</v>
      </c>
      <c r="F256" s="91" t="e">
        <f t="shared" si="6"/>
        <v>#VALUE!</v>
      </c>
    </row>
    <row r="257" spans="2:6" hidden="1" x14ac:dyDescent="0.2">
      <c r="B257" s="118" t="e">
        <f t="shared" si="10"/>
        <v>#VALUE!</v>
      </c>
      <c r="C257" s="91">
        <v>103</v>
      </c>
      <c r="D257" s="91">
        <v>875</v>
      </c>
      <c r="E257" s="91">
        <f t="shared" si="5"/>
        <v>1750</v>
      </c>
      <c r="F257" s="91" t="e">
        <f t="shared" si="6"/>
        <v>#VALUE!</v>
      </c>
    </row>
    <row r="258" spans="2:6" hidden="1" x14ac:dyDescent="0.2">
      <c r="B258" s="118" t="e">
        <f t="shared" si="10"/>
        <v>#VALUE!</v>
      </c>
      <c r="C258" s="91">
        <v>104</v>
      </c>
      <c r="D258" s="91">
        <v>900</v>
      </c>
      <c r="E258" s="91">
        <f t="shared" si="5"/>
        <v>1800</v>
      </c>
      <c r="F258" s="91" t="e">
        <f t="shared" si="6"/>
        <v>#VALUE!</v>
      </c>
    </row>
    <row r="259" spans="2:6" hidden="1" x14ac:dyDescent="0.2">
      <c r="B259" s="118" t="e">
        <f t="shared" si="10"/>
        <v>#VALUE!</v>
      </c>
      <c r="C259" s="91">
        <v>105</v>
      </c>
      <c r="D259" s="91">
        <v>925</v>
      </c>
      <c r="E259" s="91">
        <f t="shared" si="5"/>
        <v>1850</v>
      </c>
      <c r="F259" s="91" t="e">
        <f t="shared" si="6"/>
        <v>#VALUE!</v>
      </c>
    </row>
    <row r="260" spans="2:6" hidden="1" x14ac:dyDescent="0.2">
      <c r="B260" s="118" t="e">
        <f t="shared" si="10"/>
        <v>#VALUE!</v>
      </c>
      <c r="C260" s="91">
        <v>106</v>
      </c>
      <c r="D260" s="91">
        <v>950</v>
      </c>
      <c r="E260" s="91">
        <f t="shared" si="5"/>
        <v>1900</v>
      </c>
      <c r="F260" s="91" t="e">
        <f t="shared" si="6"/>
        <v>#VALUE!</v>
      </c>
    </row>
    <row r="261" spans="2:6" hidden="1" x14ac:dyDescent="0.2">
      <c r="B261" s="118" t="e">
        <f t="shared" si="10"/>
        <v>#VALUE!</v>
      </c>
      <c r="C261" s="91">
        <v>107</v>
      </c>
      <c r="D261" s="91">
        <v>975</v>
      </c>
      <c r="E261" s="91">
        <f t="shared" si="5"/>
        <v>1950</v>
      </c>
      <c r="F261" s="91" t="e">
        <f t="shared" si="6"/>
        <v>#VALUE!</v>
      </c>
    </row>
    <row r="262" spans="2:6" hidden="1" x14ac:dyDescent="0.2">
      <c r="B262" s="118" t="e">
        <f t="shared" si="10"/>
        <v>#VALUE!</v>
      </c>
      <c r="C262" s="91">
        <v>108</v>
      </c>
      <c r="D262" s="91">
        <v>1000</v>
      </c>
      <c r="E262" s="91">
        <f t="shared" si="5"/>
        <v>2000</v>
      </c>
      <c r="F262" s="91" t="e">
        <f t="shared" si="6"/>
        <v>#VALUE!</v>
      </c>
    </row>
    <row r="263" spans="2:6" hidden="1" x14ac:dyDescent="0.2">
      <c r="B263" s="118" t="e">
        <f t="shared" si="10"/>
        <v>#VALUE!</v>
      </c>
      <c r="C263" s="91">
        <v>109</v>
      </c>
      <c r="D263" s="91">
        <v>1030</v>
      </c>
      <c r="E263" s="91">
        <f t="shared" si="5"/>
        <v>2060</v>
      </c>
      <c r="F263" s="91" t="e">
        <f t="shared" si="6"/>
        <v>#VALUE!</v>
      </c>
    </row>
    <row r="264" spans="2:6" hidden="1" x14ac:dyDescent="0.2">
      <c r="B264" s="118" t="e">
        <f t="shared" si="10"/>
        <v>#VALUE!</v>
      </c>
      <c r="C264" s="91">
        <v>110</v>
      </c>
      <c r="D264" s="91">
        <v>1060</v>
      </c>
      <c r="E264" s="91">
        <f t="shared" si="5"/>
        <v>2120</v>
      </c>
      <c r="F264" s="91" t="e">
        <f t="shared" si="6"/>
        <v>#VALUE!</v>
      </c>
    </row>
    <row r="265" spans="2:6" hidden="1" x14ac:dyDescent="0.2">
      <c r="B265" s="118" t="e">
        <f t="shared" si="10"/>
        <v>#VALUE!</v>
      </c>
      <c r="C265" s="91">
        <v>111</v>
      </c>
      <c r="D265" s="91">
        <v>1090</v>
      </c>
      <c r="E265" s="91">
        <f t="shared" si="5"/>
        <v>2180</v>
      </c>
      <c r="F265" s="91" t="e">
        <f t="shared" si="6"/>
        <v>#VALUE!</v>
      </c>
    </row>
    <row r="266" spans="2:6" hidden="1" x14ac:dyDescent="0.2">
      <c r="B266" s="118" t="e">
        <f t="shared" si="10"/>
        <v>#VALUE!</v>
      </c>
      <c r="C266" s="91">
        <v>112</v>
      </c>
      <c r="D266" s="91">
        <v>1120</v>
      </c>
      <c r="E266" s="91">
        <f t="shared" si="5"/>
        <v>2240</v>
      </c>
      <c r="F266" s="91" t="e">
        <f t="shared" si="6"/>
        <v>#VALUE!</v>
      </c>
    </row>
    <row r="267" spans="2:6" hidden="1" x14ac:dyDescent="0.2">
      <c r="B267" s="118" t="e">
        <f t="shared" si="10"/>
        <v>#VALUE!</v>
      </c>
      <c r="C267" s="91">
        <v>113</v>
      </c>
      <c r="D267" s="91">
        <v>1150</v>
      </c>
      <c r="E267" s="91">
        <f t="shared" si="5"/>
        <v>2300</v>
      </c>
      <c r="F267" s="91" t="e">
        <f t="shared" si="6"/>
        <v>#VALUE!</v>
      </c>
    </row>
    <row r="268" spans="2:6" hidden="1" x14ac:dyDescent="0.2">
      <c r="B268" s="118" t="e">
        <f t="shared" si="10"/>
        <v>#VALUE!</v>
      </c>
      <c r="C268" s="91">
        <v>114</v>
      </c>
      <c r="D268" s="91">
        <v>1180</v>
      </c>
      <c r="E268" s="91">
        <f t="shared" si="5"/>
        <v>2360</v>
      </c>
      <c r="F268" s="91" t="e">
        <f t="shared" si="6"/>
        <v>#VALUE!</v>
      </c>
    </row>
    <row r="269" spans="2:6" hidden="1" x14ac:dyDescent="0.2">
      <c r="B269" s="118" t="e">
        <f t="shared" si="10"/>
        <v>#VALUE!</v>
      </c>
      <c r="C269" s="91">
        <v>115</v>
      </c>
      <c r="D269" s="91">
        <v>1215</v>
      </c>
      <c r="E269" s="91">
        <f t="shared" si="5"/>
        <v>2430</v>
      </c>
      <c r="F269" s="91" t="e">
        <f t="shared" si="6"/>
        <v>#VALUE!</v>
      </c>
    </row>
    <row r="270" spans="2:6" hidden="1" x14ac:dyDescent="0.2">
      <c r="B270" s="118" t="e">
        <f t="shared" si="10"/>
        <v>#VALUE!</v>
      </c>
      <c r="C270" s="91">
        <v>116</v>
      </c>
      <c r="D270" s="91">
        <v>1250</v>
      </c>
      <c r="E270" s="91">
        <f t="shared" si="5"/>
        <v>2500</v>
      </c>
      <c r="F270" s="91" t="e">
        <f t="shared" si="6"/>
        <v>#VALUE!</v>
      </c>
    </row>
    <row r="271" spans="2:6" hidden="1" x14ac:dyDescent="0.2">
      <c r="B271" s="118" t="e">
        <f t="shared" si="10"/>
        <v>#VALUE!</v>
      </c>
      <c r="C271" s="91">
        <v>117</v>
      </c>
      <c r="D271" s="91">
        <v>1285</v>
      </c>
      <c r="E271" s="91">
        <f t="shared" si="5"/>
        <v>2570</v>
      </c>
      <c r="F271" s="91" t="e">
        <f t="shared" si="6"/>
        <v>#VALUE!</v>
      </c>
    </row>
    <row r="272" spans="2:6" hidden="1" x14ac:dyDescent="0.2">
      <c r="B272" s="118" t="e">
        <f t="shared" si="10"/>
        <v>#VALUE!</v>
      </c>
      <c r="C272" s="91">
        <v>118</v>
      </c>
      <c r="D272" s="91">
        <v>1320</v>
      </c>
      <c r="E272" s="91">
        <f t="shared" si="5"/>
        <v>2640</v>
      </c>
      <c r="F272" s="91" t="e">
        <f t="shared" si="6"/>
        <v>#VALUE!</v>
      </c>
    </row>
    <row r="273" spans="2:6" hidden="1" x14ac:dyDescent="0.2">
      <c r="B273" s="118" t="e">
        <f t="shared" si="10"/>
        <v>#VALUE!</v>
      </c>
      <c r="C273" s="91">
        <v>119</v>
      </c>
      <c r="D273" s="91">
        <v>1360</v>
      </c>
      <c r="E273" s="91">
        <f t="shared" si="5"/>
        <v>2720</v>
      </c>
      <c r="F273" s="91" t="e">
        <f t="shared" si="6"/>
        <v>#VALUE!</v>
      </c>
    </row>
    <row r="274" spans="2:6" hidden="1" x14ac:dyDescent="0.2">
      <c r="B274" s="118" t="e">
        <f t="shared" si="10"/>
        <v>#VALUE!</v>
      </c>
      <c r="C274" s="91">
        <v>120</v>
      </c>
      <c r="D274" s="91">
        <v>1400</v>
      </c>
      <c r="E274" s="91">
        <f t="shared" si="5"/>
        <v>2800</v>
      </c>
      <c r="F274" s="91" t="e">
        <f t="shared" si="6"/>
        <v>#VALUE!</v>
      </c>
    </row>
    <row r="275" spans="2:6" hidden="1" x14ac:dyDescent="0.2">
      <c r="B275" s="118" t="e">
        <f t="shared" si="10"/>
        <v>#VALUE!</v>
      </c>
      <c r="C275" s="91">
        <v>121</v>
      </c>
      <c r="D275" s="91">
        <v>1450</v>
      </c>
      <c r="E275" s="91">
        <f t="shared" si="5"/>
        <v>2900</v>
      </c>
      <c r="F275" s="91" t="e">
        <f t="shared" si="6"/>
        <v>#VALUE!</v>
      </c>
    </row>
    <row r="276" spans="2:6" hidden="1" x14ac:dyDescent="0.2">
      <c r="B276" s="118" t="e">
        <f t="shared" si="10"/>
        <v>#VALUE!</v>
      </c>
      <c r="C276" s="91">
        <v>122</v>
      </c>
      <c r="D276" s="91">
        <v>1500</v>
      </c>
      <c r="E276" s="91">
        <f t="shared" si="5"/>
        <v>3000</v>
      </c>
      <c r="F276" s="91" t="e">
        <f t="shared" si="6"/>
        <v>#VALUE!</v>
      </c>
    </row>
    <row r="277" spans="2:6" hidden="1" x14ac:dyDescent="0.2">
      <c r="B277" s="118" t="e">
        <f t="shared" si="10"/>
        <v>#VALUE!</v>
      </c>
      <c r="C277" s="91">
        <v>123</v>
      </c>
      <c r="D277" s="91">
        <v>1550</v>
      </c>
      <c r="E277" s="91">
        <f t="shared" si="5"/>
        <v>3100</v>
      </c>
      <c r="F277" s="91" t="e">
        <f t="shared" si="6"/>
        <v>#VALUE!</v>
      </c>
    </row>
    <row r="278" spans="2:6" hidden="1" x14ac:dyDescent="0.2">
      <c r="B278" s="118" t="e">
        <f t="shared" si="10"/>
        <v>#VALUE!</v>
      </c>
      <c r="C278" s="91">
        <v>124</v>
      </c>
      <c r="D278" s="91">
        <v>1600</v>
      </c>
      <c r="E278" s="91">
        <f t="shared" si="5"/>
        <v>3200</v>
      </c>
      <c r="F278" s="91" t="e">
        <f t="shared" si="6"/>
        <v>#VALUE!</v>
      </c>
    </row>
    <row r="279" spans="2:6" hidden="1" x14ac:dyDescent="0.2">
      <c r="B279" s="118" t="e">
        <f t="shared" si="10"/>
        <v>#VALUE!</v>
      </c>
      <c r="C279" s="91">
        <v>125</v>
      </c>
      <c r="D279" s="91">
        <v>1650</v>
      </c>
      <c r="E279" s="91">
        <f t="shared" si="5"/>
        <v>3300</v>
      </c>
      <c r="F279" s="91" t="e">
        <f t="shared" si="6"/>
        <v>#VALUE!</v>
      </c>
    </row>
    <row r="280" spans="2:6" hidden="1" x14ac:dyDescent="0.2">
      <c r="B280" s="118" t="e">
        <f t="shared" si="10"/>
        <v>#VALUE!</v>
      </c>
      <c r="C280" s="91">
        <v>126</v>
      </c>
      <c r="D280" s="91">
        <v>1700</v>
      </c>
      <c r="E280" s="91">
        <f t="shared" si="5"/>
        <v>3400</v>
      </c>
      <c r="F280" s="91" t="e">
        <f t="shared" si="6"/>
        <v>#VALUE!</v>
      </c>
    </row>
    <row r="281" spans="2:6" hidden="1" x14ac:dyDescent="0.2">
      <c r="B281" s="118" t="e">
        <f t="shared" si="10"/>
        <v>#VALUE!</v>
      </c>
      <c r="C281" s="91">
        <v>127</v>
      </c>
      <c r="D281" s="91">
        <v>1750</v>
      </c>
      <c r="E281" s="91">
        <f t="shared" si="5"/>
        <v>3500</v>
      </c>
      <c r="F281" s="91" t="e">
        <f t="shared" si="6"/>
        <v>#VALUE!</v>
      </c>
    </row>
    <row r="282" spans="2:6" hidden="1" x14ac:dyDescent="0.2">
      <c r="B282" s="118" t="e">
        <f t="shared" si="10"/>
        <v>#VALUE!</v>
      </c>
      <c r="C282" s="91">
        <v>128</v>
      </c>
      <c r="D282" s="91">
        <v>1800</v>
      </c>
      <c r="E282" s="91">
        <f t="shared" ref="E282:E345" si="11">2*D282</f>
        <v>3600</v>
      </c>
      <c r="F282" s="91" t="e">
        <f t="shared" ref="F282:F345" si="12">ABS(B$152-E282)</f>
        <v>#VALUE!</v>
      </c>
    </row>
    <row r="283" spans="2:6" hidden="1" x14ac:dyDescent="0.2">
      <c r="B283" s="118" t="e">
        <f t="shared" si="10"/>
        <v>#VALUE!</v>
      </c>
      <c r="C283" s="91">
        <v>129</v>
      </c>
      <c r="D283" s="91">
        <v>1850</v>
      </c>
      <c r="E283" s="91">
        <f t="shared" si="11"/>
        <v>3700</v>
      </c>
      <c r="F283" s="91" t="e">
        <f t="shared" si="12"/>
        <v>#VALUE!</v>
      </c>
    </row>
    <row r="284" spans="2:6" hidden="1" x14ac:dyDescent="0.2">
      <c r="B284" s="118" t="e">
        <f t="shared" si="10"/>
        <v>#VALUE!</v>
      </c>
      <c r="C284" s="91">
        <v>130</v>
      </c>
      <c r="D284" s="91">
        <v>1900</v>
      </c>
      <c r="E284" s="91">
        <f t="shared" si="11"/>
        <v>3800</v>
      </c>
      <c r="F284" s="91" t="e">
        <f t="shared" si="12"/>
        <v>#VALUE!</v>
      </c>
    </row>
    <row r="285" spans="2:6" hidden="1" x14ac:dyDescent="0.2">
      <c r="B285" s="118" t="e">
        <f t="shared" si="10"/>
        <v>#VALUE!</v>
      </c>
      <c r="C285" s="91">
        <v>131</v>
      </c>
      <c r="D285" s="91">
        <v>1950</v>
      </c>
      <c r="E285" s="91">
        <f t="shared" si="11"/>
        <v>3900</v>
      </c>
      <c r="F285" s="91" t="e">
        <f t="shared" si="12"/>
        <v>#VALUE!</v>
      </c>
    </row>
    <row r="286" spans="2:6" hidden="1" x14ac:dyDescent="0.2">
      <c r="B286" s="118" t="e">
        <f t="shared" si="10"/>
        <v>#VALUE!</v>
      </c>
      <c r="C286" s="91">
        <v>132</v>
      </c>
      <c r="D286" s="91">
        <v>2000</v>
      </c>
      <c r="E286" s="91">
        <f t="shared" si="11"/>
        <v>4000</v>
      </c>
      <c r="F286" s="91" t="e">
        <f t="shared" si="12"/>
        <v>#VALUE!</v>
      </c>
    </row>
    <row r="287" spans="2:6" hidden="1" x14ac:dyDescent="0.2">
      <c r="B287" s="118" t="e">
        <f t="shared" si="10"/>
        <v>#VALUE!</v>
      </c>
      <c r="C287" s="91">
        <v>133</v>
      </c>
      <c r="D287" s="91">
        <v>2060</v>
      </c>
      <c r="E287" s="91">
        <f t="shared" si="11"/>
        <v>4120</v>
      </c>
      <c r="F287" s="91" t="e">
        <f t="shared" si="12"/>
        <v>#VALUE!</v>
      </c>
    </row>
    <row r="288" spans="2:6" hidden="1" x14ac:dyDescent="0.2">
      <c r="B288" s="118" t="e">
        <f t="shared" si="10"/>
        <v>#VALUE!</v>
      </c>
      <c r="C288" s="91">
        <v>134</v>
      </c>
      <c r="D288" s="91">
        <v>2120</v>
      </c>
      <c r="E288" s="91">
        <f t="shared" si="11"/>
        <v>4240</v>
      </c>
      <c r="F288" s="91" t="e">
        <f t="shared" si="12"/>
        <v>#VALUE!</v>
      </c>
    </row>
    <row r="289" spans="2:6" hidden="1" x14ac:dyDescent="0.2">
      <c r="B289" s="118" t="e">
        <f t="shared" si="10"/>
        <v>#VALUE!</v>
      </c>
      <c r="C289" s="91">
        <v>135</v>
      </c>
      <c r="D289" s="91">
        <v>2180</v>
      </c>
      <c r="E289" s="91">
        <f t="shared" si="11"/>
        <v>4360</v>
      </c>
      <c r="F289" s="91" t="e">
        <f t="shared" si="12"/>
        <v>#VALUE!</v>
      </c>
    </row>
    <row r="290" spans="2:6" hidden="1" x14ac:dyDescent="0.2">
      <c r="B290" s="118" t="e">
        <f t="shared" si="10"/>
        <v>#VALUE!</v>
      </c>
      <c r="C290" s="91">
        <v>136</v>
      </c>
      <c r="D290" s="91">
        <v>2240</v>
      </c>
      <c r="E290" s="91">
        <f t="shared" si="11"/>
        <v>4480</v>
      </c>
      <c r="F290" s="91" t="e">
        <f t="shared" si="12"/>
        <v>#VALUE!</v>
      </c>
    </row>
    <row r="291" spans="2:6" hidden="1" x14ac:dyDescent="0.2">
      <c r="B291" s="118" t="e">
        <f t="shared" si="10"/>
        <v>#VALUE!</v>
      </c>
      <c r="C291" s="91">
        <v>137</v>
      </c>
      <c r="D291" s="91">
        <v>2300</v>
      </c>
      <c r="E291" s="91">
        <f t="shared" si="11"/>
        <v>4600</v>
      </c>
      <c r="F291" s="91" t="e">
        <f t="shared" si="12"/>
        <v>#VALUE!</v>
      </c>
    </row>
    <row r="292" spans="2:6" hidden="1" x14ac:dyDescent="0.2">
      <c r="B292" s="118" t="e">
        <f t="shared" si="10"/>
        <v>#VALUE!</v>
      </c>
      <c r="C292" s="91">
        <v>138</v>
      </c>
      <c r="D292" s="91">
        <v>2360</v>
      </c>
      <c r="E292" s="91">
        <f t="shared" si="11"/>
        <v>4720</v>
      </c>
      <c r="F292" s="91" t="e">
        <f t="shared" si="12"/>
        <v>#VALUE!</v>
      </c>
    </row>
    <row r="293" spans="2:6" hidden="1" x14ac:dyDescent="0.2">
      <c r="B293" s="118" t="e">
        <f t="shared" si="10"/>
        <v>#VALUE!</v>
      </c>
      <c r="C293" s="91">
        <v>139</v>
      </c>
      <c r="D293" s="91">
        <v>2430</v>
      </c>
      <c r="E293" s="91">
        <f t="shared" si="11"/>
        <v>4860</v>
      </c>
      <c r="F293" s="91" t="e">
        <f t="shared" si="12"/>
        <v>#VALUE!</v>
      </c>
    </row>
    <row r="294" spans="2:6" hidden="1" x14ac:dyDescent="0.2">
      <c r="B294" s="118" t="e">
        <f t="shared" si="10"/>
        <v>#VALUE!</v>
      </c>
      <c r="C294" s="91">
        <v>140</v>
      </c>
      <c r="D294" s="91">
        <v>2500</v>
      </c>
      <c r="E294" s="91">
        <f t="shared" si="11"/>
        <v>5000</v>
      </c>
      <c r="F294" s="91" t="e">
        <f t="shared" si="12"/>
        <v>#VALUE!</v>
      </c>
    </row>
    <row r="295" spans="2:6" hidden="1" x14ac:dyDescent="0.2">
      <c r="B295" s="118" t="e">
        <f t="shared" si="10"/>
        <v>#VALUE!</v>
      </c>
      <c r="C295" s="91">
        <v>141</v>
      </c>
      <c r="D295" s="91">
        <v>2575</v>
      </c>
      <c r="E295" s="91">
        <f t="shared" si="11"/>
        <v>5150</v>
      </c>
      <c r="F295" s="91" t="e">
        <f t="shared" si="12"/>
        <v>#VALUE!</v>
      </c>
    </row>
    <row r="296" spans="2:6" hidden="1" x14ac:dyDescent="0.2">
      <c r="B296" s="118" t="e">
        <f t="shared" si="10"/>
        <v>#VALUE!</v>
      </c>
      <c r="C296" s="91">
        <v>142</v>
      </c>
      <c r="D296" s="91">
        <v>2650</v>
      </c>
      <c r="E296" s="91">
        <f t="shared" si="11"/>
        <v>5300</v>
      </c>
      <c r="F296" s="91" t="e">
        <f t="shared" si="12"/>
        <v>#VALUE!</v>
      </c>
    </row>
    <row r="297" spans="2:6" hidden="1" x14ac:dyDescent="0.2">
      <c r="B297" s="118" t="e">
        <f t="shared" si="10"/>
        <v>#VALUE!</v>
      </c>
      <c r="C297" s="91">
        <v>143</v>
      </c>
      <c r="D297" s="91">
        <v>2725</v>
      </c>
      <c r="E297" s="91">
        <f t="shared" si="11"/>
        <v>5450</v>
      </c>
      <c r="F297" s="91" t="e">
        <f t="shared" si="12"/>
        <v>#VALUE!</v>
      </c>
    </row>
    <row r="298" spans="2:6" hidden="1" x14ac:dyDescent="0.2">
      <c r="B298" s="118" t="e">
        <f t="shared" si="10"/>
        <v>#VALUE!</v>
      </c>
      <c r="C298" s="91">
        <v>144</v>
      </c>
      <c r="D298" s="91">
        <v>2800</v>
      </c>
      <c r="E298" s="91">
        <f t="shared" si="11"/>
        <v>5600</v>
      </c>
      <c r="F298" s="91" t="e">
        <f t="shared" si="12"/>
        <v>#VALUE!</v>
      </c>
    </row>
    <row r="299" spans="2:6" hidden="1" x14ac:dyDescent="0.2">
      <c r="B299" s="118" t="e">
        <f t="shared" si="10"/>
        <v>#VALUE!</v>
      </c>
      <c r="C299" s="91">
        <v>145</v>
      </c>
      <c r="D299" s="91">
        <v>2900</v>
      </c>
      <c r="E299" s="91">
        <f t="shared" si="11"/>
        <v>5800</v>
      </c>
      <c r="F299" s="91" t="e">
        <f t="shared" si="12"/>
        <v>#VALUE!</v>
      </c>
    </row>
    <row r="300" spans="2:6" hidden="1" x14ac:dyDescent="0.2">
      <c r="B300" s="118" t="e">
        <f t="shared" si="10"/>
        <v>#VALUE!</v>
      </c>
      <c r="C300" s="91">
        <v>146</v>
      </c>
      <c r="D300" s="91">
        <v>3000</v>
      </c>
      <c r="E300" s="91">
        <f t="shared" si="11"/>
        <v>6000</v>
      </c>
      <c r="F300" s="91" t="e">
        <f t="shared" si="12"/>
        <v>#VALUE!</v>
      </c>
    </row>
    <row r="301" spans="2:6" hidden="1" x14ac:dyDescent="0.2">
      <c r="B301" s="118" t="e">
        <f t="shared" si="10"/>
        <v>#VALUE!</v>
      </c>
      <c r="C301" s="91">
        <v>147</v>
      </c>
      <c r="D301" s="91">
        <v>3075</v>
      </c>
      <c r="E301" s="91">
        <f t="shared" si="11"/>
        <v>6150</v>
      </c>
      <c r="F301" s="91" t="e">
        <f t="shared" si="12"/>
        <v>#VALUE!</v>
      </c>
    </row>
    <row r="302" spans="2:6" hidden="1" x14ac:dyDescent="0.2">
      <c r="B302" s="118" t="e">
        <f t="shared" si="10"/>
        <v>#VALUE!</v>
      </c>
      <c r="C302" s="91">
        <v>148</v>
      </c>
      <c r="D302" s="91">
        <v>3150</v>
      </c>
      <c r="E302" s="91">
        <f t="shared" si="11"/>
        <v>6300</v>
      </c>
      <c r="F302" s="91" t="e">
        <f t="shared" si="12"/>
        <v>#VALUE!</v>
      </c>
    </row>
    <row r="303" spans="2:6" hidden="1" x14ac:dyDescent="0.2">
      <c r="B303" s="118" t="e">
        <f t="shared" si="10"/>
        <v>#VALUE!</v>
      </c>
      <c r="C303" s="91">
        <v>149</v>
      </c>
      <c r="D303" s="91">
        <v>3250</v>
      </c>
      <c r="E303" s="91">
        <f t="shared" si="11"/>
        <v>6500</v>
      </c>
      <c r="F303" s="91" t="e">
        <f t="shared" si="12"/>
        <v>#VALUE!</v>
      </c>
    </row>
    <row r="304" spans="2:6" hidden="1" x14ac:dyDescent="0.2">
      <c r="B304" s="118" t="e">
        <f t="shared" si="10"/>
        <v>#VALUE!</v>
      </c>
      <c r="C304" s="91">
        <v>150</v>
      </c>
      <c r="D304" s="91">
        <v>3350</v>
      </c>
      <c r="E304" s="91">
        <f t="shared" si="11"/>
        <v>6700</v>
      </c>
      <c r="F304" s="91" t="e">
        <f t="shared" si="12"/>
        <v>#VALUE!</v>
      </c>
    </row>
    <row r="305" spans="2:6" hidden="1" x14ac:dyDescent="0.2">
      <c r="B305" s="118" t="e">
        <f t="shared" si="10"/>
        <v>#VALUE!</v>
      </c>
      <c r="C305" s="91">
        <v>151</v>
      </c>
      <c r="D305" s="91">
        <v>3450</v>
      </c>
      <c r="E305" s="91">
        <f t="shared" si="11"/>
        <v>6900</v>
      </c>
      <c r="F305" s="91" t="e">
        <f t="shared" si="12"/>
        <v>#VALUE!</v>
      </c>
    </row>
    <row r="306" spans="2:6" hidden="1" x14ac:dyDescent="0.2">
      <c r="B306" s="118" t="e">
        <f t="shared" si="10"/>
        <v>#VALUE!</v>
      </c>
      <c r="C306" s="91">
        <v>152</v>
      </c>
      <c r="D306" s="91">
        <v>3550</v>
      </c>
      <c r="E306" s="91">
        <f t="shared" si="11"/>
        <v>7100</v>
      </c>
      <c r="F306" s="91" t="e">
        <f t="shared" si="12"/>
        <v>#VALUE!</v>
      </c>
    </row>
    <row r="307" spans="2:6" hidden="1" x14ac:dyDescent="0.2">
      <c r="B307" s="118" t="e">
        <f t="shared" si="10"/>
        <v>#VALUE!</v>
      </c>
      <c r="C307" s="91">
        <v>153</v>
      </c>
      <c r="D307" s="91">
        <v>3650</v>
      </c>
      <c r="E307" s="91">
        <f t="shared" si="11"/>
        <v>7300</v>
      </c>
      <c r="F307" s="91" t="e">
        <f t="shared" si="12"/>
        <v>#VALUE!</v>
      </c>
    </row>
    <row r="308" spans="2:6" hidden="1" x14ac:dyDescent="0.2">
      <c r="B308" s="118" t="e">
        <f t="shared" si="10"/>
        <v>#VALUE!</v>
      </c>
      <c r="C308" s="91">
        <v>154</v>
      </c>
      <c r="D308" s="91">
        <v>3750</v>
      </c>
      <c r="E308" s="91">
        <f t="shared" si="11"/>
        <v>7500</v>
      </c>
      <c r="F308" s="91" t="e">
        <f t="shared" si="12"/>
        <v>#VALUE!</v>
      </c>
    </row>
    <row r="309" spans="2:6" hidden="1" x14ac:dyDescent="0.2">
      <c r="B309" s="118" t="e">
        <f t="shared" si="10"/>
        <v>#VALUE!</v>
      </c>
      <c r="C309" s="91">
        <v>155</v>
      </c>
      <c r="D309" s="91">
        <v>3875</v>
      </c>
      <c r="E309" s="91">
        <f t="shared" si="11"/>
        <v>7750</v>
      </c>
      <c r="F309" s="91" t="e">
        <f t="shared" si="12"/>
        <v>#VALUE!</v>
      </c>
    </row>
    <row r="310" spans="2:6" hidden="1" x14ac:dyDescent="0.2">
      <c r="B310" s="118" t="e">
        <f t="shared" si="10"/>
        <v>#VALUE!</v>
      </c>
      <c r="C310" s="91">
        <v>156</v>
      </c>
      <c r="D310" s="91">
        <v>4000</v>
      </c>
      <c r="E310" s="91">
        <f t="shared" si="11"/>
        <v>8000</v>
      </c>
      <c r="F310" s="91" t="e">
        <f t="shared" si="12"/>
        <v>#VALUE!</v>
      </c>
    </row>
    <row r="311" spans="2:6" hidden="1" x14ac:dyDescent="0.2">
      <c r="B311" s="118" t="e">
        <f t="shared" si="10"/>
        <v>#VALUE!</v>
      </c>
      <c r="C311" s="91">
        <v>157</v>
      </c>
      <c r="D311" s="91">
        <v>4125</v>
      </c>
      <c r="E311" s="91">
        <f t="shared" si="11"/>
        <v>8250</v>
      </c>
      <c r="F311" s="91" t="e">
        <f t="shared" si="12"/>
        <v>#VALUE!</v>
      </c>
    </row>
    <row r="312" spans="2:6" hidden="1" x14ac:dyDescent="0.2">
      <c r="B312" s="118" t="e">
        <f t="shared" si="10"/>
        <v>#VALUE!</v>
      </c>
      <c r="C312" s="91">
        <v>158</v>
      </c>
      <c r="D312" s="91">
        <v>4250</v>
      </c>
      <c r="E312" s="91">
        <f t="shared" si="11"/>
        <v>8500</v>
      </c>
      <c r="F312" s="91" t="e">
        <f t="shared" si="12"/>
        <v>#VALUE!</v>
      </c>
    </row>
    <row r="313" spans="2:6" hidden="1" x14ac:dyDescent="0.2">
      <c r="B313" s="118" t="e">
        <f t="shared" si="10"/>
        <v>#VALUE!</v>
      </c>
      <c r="C313" s="91">
        <v>159</v>
      </c>
      <c r="D313" s="91">
        <v>4375</v>
      </c>
      <c r="E313" s="91">
        <f t="shared" si="11"/>
        <v>8750</v>
      </c>
      <c r="F313" s="91" t="e">
        <f t="shared" si="12"/>
        <v>#VALUE!</v>
      </c>
    </row>
    <row r="314" spans="2:6" hidden="1" x14ac:dyDescent="0.2">
      <c r="B314" s="118" t="e">
        <f t="shared" si="10"/>
        <v>#VALUE!</v>
      </c>
      <c r="C314" s="91">
        <v>160</v>
      </c>
      <c r="D314" s="91">
        <v>4500</v>
      </c>
      <c r="E314" s="91">
        <f t="shared" si="11"/>
        <v>9000</v>
      </c>
      <c r="F314" s="91" t="e">
        <f t="shared" si="12"/>
        <v>#VALUE!</v>
      </c>
    </row>
    <row r="315" spans="2:6" hidden="1" x14ac:dyDescent="0.2">
      <c r="B315" s="118" t="e">
        <f t="shared" si="10"/>
        <v>#VALUE!</v>
      </c>
      <c r="C315" s="91">
        <v>161</v>
      </c>
      <c r="D315" s="91">
        <v>4625</v>
      </c>
      <c r="E315" s="91">
        <f t="shared" si="11"/>
        <v>9250</v>
      </c>
      <c r="F315" s="91" t="e">
        <f t="shared" si="12"/>
        <v>#VALUE!</v>
      </c>
    </row>
    <row r="316" spans="2:6" hidden="1" x14ac:dyDescent="0.2">
      <c r="B316" s="118" t="e">
        <f t="shared" si="10"/>
        <v>#VALUE!</v>
      </c>
      <c r="C316" s="91">
        <v>162</v>
      </c>
      <c r="D316" s="91">
        <v>4750</v>
      </c>
      <c r="E316" s="91">
        <f t="shared" si="11"/>
        <v>9500</v>
      </c>
      <c r="F316" s="91" t="e">
        <f t="shared" si="12"/>
        <v>#VALUE!</v>
      </c>
    </row>
    <row r="317" spans="2:6" hidden="1" x14ac:dyDescent="0.2">
      <c r="B317" s="118" t="e">
        <f t="shared" si="10"/>
        <v>#VALUE!</v>
      </c>
      <c r="C317" s="91">
        <v>163</v>
      </c>
      <c r="D317" s="91">
        <v>4875</v>
      </c>
      <c r="E317" s="91">
        <f t="shared" si="11"/>
        <v>9750</v>
      </c>
      <c r="F317" s="91" t="e">
        <f t="shared" si="12"/>
        <v>#VALUE!</v>
      </c>
    </row>
    <row r="318" spans="2:6" hidden="1" x14ac:dyDescent="0.2">
      <c r="B318" s="118" t="e">
        <f t="shared" ref="B318:B354" si="13">IF(F318=MIN(F$154:F$354),1,0)</f>
        <v>#VALUE!</v>
      </c>
      <c r="C318" s="91">
        <v>164</v>
      </c>
      <c r="D318" s="91">
        <v>5000</v>
      </c>
      <c r="E318" s="91">
        <f t="shared" si="11"/>
        <v>10000</v>
      </c>
      <c r="F318" s="91" t="e">
        <f t="shared" si="12"/>
        <v>#VALUE!</v>
      </c>
    </row>
    <row r="319" spans="2:6" hidden="1" x14ac:dyDescent="0.2">
      <c r="B319" s="118" t="e">
        <f t="shared" si="13"/>
        <v>#VALUE!</v>
      </c>
      <c r="C319" s="91">
        <v>165</v>
      </c>
      <c r="D319" s="91">
        <v>5150</v>
      </c>
      <c r="E319" s="91">
        <f t="shared" si="11"/>
        <v>10300</v>
      </c>
      <c r="F319" s="91" t="e">
        <f t="shared" si="12"/>
        <v>#VALUE!</v>
      </c>
    </row>
    <row r="320" spans="2:6" hidden="1" x14ac:dyDescent="0.2">
      <c r="B320" s="118" t="e">
        <f t="shared" si="13"/>
        <v>#VALUE!</v>
      </c>
      <c r="C320" s="91">
        <v>166</v>
      </c>
      <c r="D320" s="91">
        <v>5300</v>
      </c>
      <c r="E320" s="91">
        <f t="shared" si="11"/>
        <v>10600</v>
      </c>
      <c r="F320" s="91" t="e">
        <f t="shared" si="12"/>
        <v>#VALUE!</v>
      </c>
    </row>
    <row r="321" spans="2:6" hidden="1" x14ac:dyDescent="0.2">
      <c r="B321" s="118" t="e">
        <f t="shared" si="13"/>
        <v>#VALUE!</v>
      </c>
      <c r="C321" s="91">
        <v>167</v>
      </c>
      <c r="D321" s="91">
        <v>5450</v>
      </c>
      <c r="E321" s="91">
        <f t="shared" si="11"/>
        <v>10900</v>
      </c>
      <c r="F321" s="91" t="e">
        <f t="shared" si="12"/>
        <v>#VALUE!</v>
      </c>
    </row>
    <row r="322" spans="2:6" hidden="1" x14ac:dyDescent="0.2">
      <c r="B322" s="118" t="e">
        <f t="shared" si="13"/>
        <v>#VALUE!</v>
      </c>
      <c r="C322" s="91">
        <v>168</v>
      </c>
      <c r="D322" s="91">
        <v>5600</v>
      </c>
      <c r="E322" s="91">
        <f t="shared" si="11"/>
        <v>11200</v>
      </c>
      <c r="F322" s="91" t="e">
        <f t="shared" si="12"/>
        <v>#VALUE!</v>
      </c>
    </row>
    <row r="323" spans="2:6" hidden="1" x14ac:dyDescent="0.2">
      <c r="B323" s="118" t="e">
        <f t="shared" si="13"/>
        <v>#VALUE!</v>
      </c>
      <c r="C323" s="91">
        <v>169</v>
      </c>
      <c r="D323" s="91">
        <v>5800</v>
      </c>
      <c r="E323" s="91">
        <f t="shared" si="11"/>
        <v>11600</v>
      </c>
      <c r="F323" s="91" t="e">
        <f t="shared" si="12"/>
        <v>#VALUE!</v>
      </c>
    </row>
    <row r="324" spans="2:6" hidden="1" x14ac:dyDescent="0.2">
      <c r="B324" s="118" t="e">
        <f t="shared" si="13"/>
        <v>#VALUE!</v>
      </c>
      <c r="C324" s="91">
        <v>170</v>
      </c>
      <c r="D324" s="91">
        <v>6000</v>
      </c>
      <c r="E324" s="91">
        <f t="shared" si="11"/>
        <v>12000</v>
      </c>
      <c r="F324" s="91" t="e">
        <f t="shared" si="12"/>
        <v>#VALUE!</v>
      </c>
    </row>
    <row r="325" spans="2:6" hidden="1" x14ac:dyDescent="0.2">
      <c r="B325" s="118" t="e">
        <f t="shared" si="13"/>
        <v>#VALUE!</v>
      </c>
      <c r="C325" s="91">
        <v>171</v>
      </c>
      <c r="D325" s="91">
        <v>6150</v>
      </c>
      <c r="E325" s="91">
        <f t="shared" si="11"/>
        <v>12300</v>
      </c>
      <c r="F325" s="91" t="e">
        <f t="shared" si="12"/>
        <v>#VALUE!</v>
      </c>
    </row>
    <row r="326" spans="2:6" hidden="1" x14ac:dyDescent="0.2">
      <c r="B326" s="118" t="e">
        <f t="shared" si="13"/>
        <v>#VALUE!</v>
      </c>
      <c r="C326" s="91">
        <v>172</v>
      </c>
      <c r="D326" s="91">
        <v>6300</v>
      </c>
      <c r="E326" s="91">
        <f t="shared" si="11"/>
        <v>12600</v>
      </c>
      <c r="F326" s="91" t="e">
        <f t="shared" si="12"/>
        <v>#VALUE!</v>
      </c>
    </row>
    <row r="327" spans="2:6" hidden="1" x14ac:dyDescent="0.2">
      <c r="B327" s="118" t="e">
        <f t="shared" si="13"/>
        <v>#VALUE!</v>
      </c>
      <c r="C327" s="91">
        <v>173</v>
      </c>
      <c r="D327" s="91">
        <v>6500</v>
      </c>
      <c r="E327" s="91">
        <f t="shared" si="11"/>
        <v>13000</v>
      </c>
      <c r="F327" s="91" t="e">
        <f t="shared" si="12"/>
        <v>#VALUE!</v>
      </c>
    </row>
    <row r="328" spans="2:6" hidden="1" x14ac:dyDescent="0.2">
      <c r="B328" s="118" t="e">
        <f t="shared" si="13"/>
        <v>#VALUE!</v>
      </c>
      <c r="C328" s="91">
        <v>174</v>
      </c>
      <c r="D328" s="91">
        <v>6700</v>
      </c>
      <c r="E328" s="91">
        <f t="shared" si="11"/>
        <v>13400</v>
      </c>
      <c r="F328" s="91" t="e">
        <f t="shared" si="12"/>
        <v>#VALUE!</v>
      </c>
    </row>
    <row r="329" spans="2:6" hidden="1" x14ac:dyDescent="0.2">
      <c r="B329" s="118" t="e">
        <f t="shared" si="13"/>
        <v>#VALUE!</v>
      </c>
      <c r="C329" s="91">
        <v>175</v>
      </c>
      <c r="D329" s="91">
        <v>6900</v>
      </c>
      <c r="E329" s="91">
        <f t="shared" si="11"/>
        <v>13800</v>
      </c>
      <c r="F329" s="91" t="e">
        <f t="shared" si="12"/>
        <v>#VALUE!</v>
      </c>
    </row>
    <row r="330" spans="2:6" hidden="1" x14ac:dyDescent="0.2">
      <c r="B330" s="118" t="e">
        <f t="shared" si="13"/>
        <v>#VALUE!</v>
      </c>
      <c r="C330" s="91">
        <v>176</v>
      </c>
      <c r="D330" s="91">
        <v>7100</v>
      </c>
      <c r="E330" s="91">
        <f t="shared" si="11"/>
        <v>14200</v>
      </c>
      <c r="F330" s="91" t="e">
        <f t="shared" si="12"/>
        <v>#VALUE!</v>
      </c>
    </row>
    <row r="331" spans="2:6" hidden="1" x14ac:dyDescent="0.2">
      <c r="B331" s="118" t="e">
        <f t="shared" si="13"/>
        <v>#VALUE!</v>
      </c>
      <c r="C331" s="91">
        <v>177</v>
      </c>
      <c r="D331" s="91">
        <v>7300</v>
      </c>
      <c r="E331" s="91">
        <f t="shared" si="11"/>
        <v>14600</v>
      </c>
      <c r="F331" s="91" t="e">
        <f t="shared" si="12"/>
        <v>#VALUE!</v>
      </c>
    </row>
    <row r="332" spans="2:6" hidden="1" x14ac:dyDescent="0.2">
      <c r="B332" s="118" t="e">
        <f t="shared" si="13"/>
        <v>#VALUE!</v>
      </c>
      <c r="C332" s="91">
        <v>178</v>
      </c>
      <c r="D332" s="91">
        <v>7500</v>
      </c>
      <c r="E332" s="91">
        <f t="shared" si="11"/>
        <v>15000</v>
      </c>
      <c r="F332" s="91" t="e">
        <f t="shared" si="12"/>
        <v>#VALUE!</v>
      </c>
    </row>
    <row r="333" spans="2:6" hidden="1" x14ac:dyDescent="0.2">
      <c r="B333" s="118" t="e">
        <f t="shared" si="13"/>
        <v>#VALUE!</v>
      </c>
      <c r="C333" s="91">
        <v>179</v>
      </c>
      <c r="D333" s="91">
        <v>7750</v>
      </c>
      <c r="E333" s="91">
        <f t="shared" si="11"/>
        <v>15500</v>
      </c>
      <c r="F333" s="91" t="e">
        <f t="shared" si="12"/>
        <v>#VALUE!</v>
      </c>
    </row>
    <row r="334" spans="2:6" hidden="1" x14ac:dyDescent="0.2">
      <c r="B334" s="118" t="e">
        <f t="shared" si="13"/>
        <v>#VALUE!</v>
      </c>
      <c r="C334" s="91">
        <v>180</v>
      </c>
      <c r="D334" s="91">
        <v>8000</v>
      </c>
      <c r="E334" s="91">
        <f t="shared" si="11"/>
        <v>16000</v>
      </c>
      <c r="F334" s="91" t="e">
        <f t="shared" si="12"/>
        <v>#VALUE!</v>
      </c>
    </row>
    <row r="335" spans="2:6" hidden="1" x14ac:dyDescent="0.2">
      <c r="B335" s="118" t="e">
        <f t="shared" si="13"/>
        <v>#VALUE!</v>
      </c>
      <c r="C335" s="91">
        <v>181</v>
      </c>
      <c r="D335" s="91">
        <v>8250</v>
      </c>
      <c r="E335" s="91">
        <f t="shared" si="11"/>
        <v>16500</v>
      </c>
      <c r="F335" s="91" t="e">
        <f t="shared" si="12"/>
        <v>#VALUE!</v>
      </c>
    </row>
    <row r="336" spans="2:6" hidden="1" x14ac:dyDescent="0.2">
      <c r="B336" s="118" t="e">
        <f t="shared" si="13"/>
        <v>#VALUE!</v>
      </c>
      <c r="C336" s="91">
        <v>182</v>
      </c>
      <c r="D336" s="91">
        <v>8500</v>
      </c>
      <c r="E336" s="91">
        <f t="shared" si="11"/>
        <v>17000</v>
      </c>
      <c r="F336" s="91" t="e">
        <f t="shared" si="12"/>
        <v>#VALUE!</v>
      </c>
    </row>
    <row r="337" spans="2:6" hidden="1" x14ac:dyDescent="0.2">
      <c r="B337" s="118" t="e">
        <f t="shared" si="13"/>
        <v>#VALUE!</v>
      </c>
      <c r="C337" s="91">
        <v>183</v>
      </c>
      <c r="D337" s="91">
        <v>8750</v>
      </c>
      <c r="E337" s="91">
        <f t="shared" si="11"/>
        <v>17500</v>
      </c>
      <c r="F337" s="91" t="e">
        <f t="shared" si="12"/>
        <v>#VALUE!</v>
      </c>
    </row>
    <row r="338" spans="2:6" hidden="1" x14ac:dyDescent="0.2">
      <c r="B338" s="118" t="e">
        <f t="shared" si="13"/>
        <v>#VALUE!</v>
      </c>
      <c r="C338" s="91">
        <v>184</v>
      </c>
      <c r="D338" s="91">
        <v>9000</v>
      </c>
      <c r="E338" s="91">
        <f t="shared" si="11"/>
        <v>18000</v>
      </c>
      <c r="F338" s="91" t="e">
        <f t="shared" si="12"/>
        <v>#VALUE!</v>
      </c>
    </row>
    <row r="339" spans="2:6" hidden="1" x14ac:dyDescent="0.2">
      <c r="B339" s="118" t="e">
        <f t="shared" si="13"/>
        <v>#VALUE!</v>
      </c>
      <c r="C339" s="91">
        <v>185</v>
      </c>
      <c r="D339" s="91">
        <v>9250</v>
      </c>
      <c r="E339" s="91">
        <f t="shared" si="11"/>
        <v>18500</v>
      </c>
      <c r="F339" s="91" t="e">
        <f t="shared" si="12"/>
        <v>#VALUE!</v>
      </c>
    </row>
    <row r="340" spans="2:6" hidden="1" x14ac:dyDescent="0.2">
      <c r="B340" s="118" t="e">
        <f t="shared" si="13"/>
        <v>#VALUE!</v>
      </c>
      <c r="C340" s="91">
        <v>186</v>
      </c>
      <c r="D340" s="91">
        <v>9500</v>
      </c>
      <c r="E340" s="91">
        <f t="shared" si="11"/>
        <v>19000</v>
      </c>
      <c r="F340" s="91" t="e">
        <f t="shared" si="12"/>
        <v>#VALUE!</v>
      </c>
    </row>
    <row r="341" spans="2:6" hidden="1" x14ac:dyDescent="0.2">
      <c r="B341" s="118" t="e">
        <f t="shared" si="13"/>
        <v>#VALUE!</v>
      </c>
      <c r="C341" s="91">
        <v>187</v>
      </c>
      <c r="D341" s="91">
        <v>9750</v>
      </c>
      <c r="E341" s="91">
        <f t="shared" si="11"/>
        <v>19500</v>
      </c>
      <c r="F341" s="91" t="e">
        <f t="shared" si="12"/>
        <v>#VALUE!</v>
      </c>
    </row>
    <row r="342" spans="2:6" hidden="1" x14ac:dyDescent="0.2">
      <c r="B342" s="118" t="e">
        <f t="shared" si="13"/>
        <v>#VALUE!</v>
      </c>
      <c r="C342" s="91">
        <v>188</v>
      </c>
      <c r="D342" s="91">
        <v>10000</v>
      </c>
      <c r="E342" s="91">
        <f t="shared" si="11"/>
        <v>20000</v>
      </c>
      <c r="F342" s="91" t="e">
        <f t="shared" si="12"/>
        <v>#VALUE!</v>
      </c>
    </row>
    <row r="343" spans="2:6" hidden="1" x14ac:dyDescent="0.2">
      <c r="B343" s="118" t="e">
        <f t="shared" si="13"/>
        <v>#VALUE!</v>
      </c>
      <c r="C343" s="91">
        <v>189</v>
      </c>
      <c r="D343" s="91">
        <v>10300</v>
      </c>
      <c r="E343" s="91">
        <f t="shared" si="11"/>
        <v>20600</v>
      </c>
      <c r="F343" s="91" t="e">
        <f t="shared" si="12"/>
        <v>#VALUE!</v>
      </c>
    </row>
    <row r="344" spans="2:6" hidden="1" x14ac:dyDescent="0.2">
      <c r="B344" s="118" t="e">
        <f t="shared" si="13"/>
        <v>#VALUE!</v>
      </c>
      <c r="C344" s="91">
        <v>190</v>
      </c>
      <c r="D344" s="91">
        <v>10600</v>
      </c>
      <c r="E344" s="91">
        <f t="shared" si="11"/>
        <v>21200</v>
      </c>
      <c r="F344" s="91" t="e">
        <f t="shared" si="12"/>
        <v>#VALUE!</v>
      </c>
    </row>
    <row r="345" spans="2:6" hidden="1" x14ac:dyDescent="0.2">
      <c r="B345" s="118" t="e">
        <f t="shared" si="13"/>
        <v>#VALUE!</v>
      </c>
      <c r="C345" s="91">
        <v>191</v>
      </c>
      <c r="D345" s="91">
        <v>10900</v>
      </c>
      <c r="E345" s="91">
        <f t="shared" si="11"/>
        <v>21800</v>
      </c>
      <c r="F345" s="91" t="e">
        <f t="shared" si="12"/>
        <v>#VALUE!</v>
      </c>
    </row>
    <row r="346" spans="2:6" hidden="1" x14ac:dyDescent="0.2">
      <c r="B346" s="118" t="e">
        <f t="shared" si="13"/>
        <v>#VALUE!</v>
      </c>
      <c r="C346" s="91">
        <v>192</v>
      </c>
      <c r="D346" s="91">
        <v>11200</v>
      </c>
      <c r="E346" s="91">
        <f t="shared" ref="E346:E354" si="14">2*D346</f>
        <v>22400</v>
      </c>
      <c r="F346" s="91" t="e">
        <f t="shared" ref="F346:F354" si="15">ABS(B$152-E346)</f>
        <v>#VALUE!</v>
      </c>
    </row>
    <row r="347" spans="2:6" hidden="1" x14ac:dyDescent="0.2">
      <c r="B347" s="118" t="e">
        <f t="shared" si="13"/>
        <v>#VALUE!</v>
      </c>
      <c r="C347" s="91">
        <v>193</v>
      </c>
      <c r="D347" s="91">
        <v>11500</v>
      </c>
      <c r="E347" s="91">
        <f t="shared" si="14"/>
        <v>23000</v>
      </c>
      <c r="F347" s="91" t="e">
        <f t="shared" si="15"/>
        <v>#VALUE!</v>
      </c>
    </row>
    <row r="348" spans="2:6" hidden="1" x14ac:dyDescent="0.2">
      <c r="B348" s="118" t="e">
        <f t="shared" si="13"/>
        <v>#VALUE!</v>
      </c>
      <c r="C348" s="91">
        <v>194</v>
      </c>
      <c r="D348" s="91">
        <v>11800</v>
      </c>
      <c r="E348" s="91">
        <f t="shared" si="14"/>
        <v>23600</v>
      </c>
      <c r="F348" s="91" t="e">
        <f t="shared" si="15"/>
        <v>#VALUE!</v>
      </c>
    </row>
    <row r="349" spans="2:6" hidden="1" x14ac:dyDescent="0.2">
      <c r="B349" s="118" t="e">
        <f t="shared" si="13"/>
        <v>#VALUE!</v>
      </c>
      <c r="C349" s="91">
        <v>195</v>
      </c>
      <c r="D349" s="91">
        <v>12150</v>
      </c>
      <c r="E349" s="91">
        <f t="shared" si="14"/>
        <v>24300</v>
      </c>
      <c r="F349" s="91" t="e">
        <f t="shared" si="15"/>
        <v>#VALUE!</v>
      </c>
    </row>
    <row r="350" spans="2:6" hidden="1" x14ac:dyDescent="0.2">
      <c r="B350" s="118" t="e">
        <f t="shared" si="13"/>
        <v>#VALUE!</v>
      </c>
      <c r="C350" s="91">
        <v>196</v>
      </c>
      <c r="D350" s="91">
        <v>12500</v>
      </c>
      <c r="E350" s="91">
        <f t="shared" si="14"/>
        <v>25000</v>
      </c>
      <c r="F350" s="91" t="e">
        <f t="shared" si="15"/>
        <v>#VALUE!</v>
      </c>
    </row>
    <row r="351" spans="2:6" hidden="1" x14ac:dyDescent="0.2">
      <c r="B351" s="118" t="e">
        <f t="shared" si="13"/>
        <v>#VALUE!</v>
      </c>
      <c r="C351" s="91">
        <v>197</v>
      </c>
      <c r="D351" s="91">
        <v>12850</v>
      </c>
      <c r="E351" s="91">
        <f t="shared" si="14"/>
        <v>25700</v>
      </c>
      <c r="F351" s="91" t="e">
        <f t="shared" si="15"/>
        <v>#VALUE!</v>
      </c>
    </row>
    <row r="352" spans="2:6" hidden="1" x14ac:dyDescent="0.2">
      <c r="B352" s="118" t="e">
        <f t="shared" si="13"/>
        <v>#VALUE!</v>
      </c>
      <c r="C352" s="91">
        <v>198</v>
      </c>
      <c r="D352" s="91">
        <v>13200</v>
      </c>
      <c r="E352" s="91">
        <f t="shared" si="14"/>
        <v>26400</v>
      </c>
      <c r="F352" s="91" t="e">
        <f t="shared" si="15"/>
        <v>#VALUE!</v>
      </c>
    </row>
    <row r="353" spans="2:6" hidden="1" x14ac:dyDescent="0.2">
      <c r="B353" s="118" t="e">
        <f t="shared" si="13"/>
        <v>#VALUE!</v>
      </c>
      <c r="C353" s="91">
        <v>199</v>
      </c>
      <c r="D353" s="91">
        <v>13600</v>
      </c>
      <c r="E353" s="91">
        <f t="shared" si="14"/>
        <v>27200</v>
      </c>
      <c r="F353" s="91" t="e">
        <f t="shared" si="15"/>
        <v>#VALUE!</v>
      </c>
    </row>
    <row r="354" spans="2:6" hidden="1" x14ac:dyDescent="0.2">
      <c r="B354" s="118" t="e">
        <f t="shared" si="13"/>
        <v>#VALUE!</v>
      </c>
      <c r="C354" s="91">
        <v>200</v>
      </c>
      <c r="D354" s="91">
        <v>14000</v>
      </c>
      <c r="E354" s="91">
        <f t="shared" si="14"/>
        <v>28000</v>
      </c>
      <c r="F354" s="91" t="e">
        <f t="shared" si="15"/>
        <v>#VALUE!</v>
      </c>
    </row>
  </sheetData>
  <sheetProtection algorithmName="SHA-512" hashValue="y/npP16MpWF+1PeImRr/wK5QHekqTnbMa1RYrSnyI6Z0KNpIajV01vv+Unv9+oI8jX5Na6hsV+e5My9LPjrQRQ==" saltValue="LRQ/eUSlClpDl0Pv6Uc1tA==" spinCount="100000" sheet="1" objects="1" scenarios="1"/>
  <mergeCells count="32">
    <mergeCell ref="A1:H1"/>
    <mergeCell ref="A3:AMI3"/>
    <mergeCell ref="C5:D5"/>
    <mergeCell ref="C6:D6"/>
    <mergeCell ref="C7:D7"/>
    <mergeCell ref="C8:D8"/>
    <mergeCell ref="C9:D9"/>
    <mergeCell ref="C10:D10"/>
    <mergeCell ref="C11:D11"/>
    <mergeCell ref="C12:D12"/>
    <mergeCell ref="B14:D14"/>
    <mergeCell ref="B20:F20"/>
    <mergeCell ref="B35:E35"/>
    <mergeCell ref="F35:G35"/>
    <mergeCell ref="B37:B38"/>
    <mergeCell ref="E37:E38"/>
    <mergeCell ref="B39:B41"/>
    <mergeCell ref="E39:E41"/>
    <mergeCell ref="B44:D44"/>
    <mergeCell ref="B57:D57"/>
    <mergeCell ref="B59:C59"/>
    <mergeCell ref="B60:C60"/>
    <mergeCell ref="B61:C61"/>
    <mergeCell ref="B65:E65"/>
    <mergeCell ref="B67:C68"/>
    <mergeCell ref="B102:D102"/>
    <mergeCell ref="B138:D138"/>
    <mergeCell ref="B139:D139"/>
    <mergeCell ref="B106:E106"/>
    <mergeCell ref="B116:E116"/>
    <mergeCell ref="B126:E126"/>
    <mergeCell ref="B137:E137"/>
  </mergeCells>
  <conditionalFormatting sqref="B104:D104">
    <cfRule type="expression" dxfId="62" priority="7">
      <formula>$C104&gt;=$D104</formula>
    </cfRule>
    <cfRule type="expression" dxfId="61" priority="8">
      <formula>$C104&lt;$D104</formula>
    </cfRule>
  </conditionalFormatting>
  <conditionalFormatting sqref="C122:E122 C132:E132">
    <cfRule type="expression" dxfId="60" priority="9">
      <formula>OR(ISBLANK($D$58),$D$58=0)</formula>
    </cfRule>
    <cfRule type="cellIs" dxfId="59" priority="10" operator="lessThanOrEqual">
      <formula>C123+1</formula>
    </cfRule>
    <cfRule type="cellIs" dxfId="58" priority="11" operator="greaterThan">
      <formula>C123+1</formula>
    </cfRule>
  </conditionalFormatting>
  <conditionalFormatting sqref="E76:E100 E66:E70 B116:E134 B135:B136 D135:E136">
    <cfRule type="expression" dxfId="57" priority="12">
      <formula>OR(ISBLANK($D$58),$D$58=0)</formula>
    </cfRule>
  </conditionalFormatting>
  <conditionalFormatting sqref="C112:E112">
    <cfRule type="cellIs" dxfId="56" priority="13" operator="lessThanOrEqual">
      <formula>C113+1</formula>
    </cfRule>
    <cfRule type="cellIs" dxfId="55" priority="14" operator="greaterThan">
      <formula>C113+1</formula>
    </cfRule>
  </conditionalFormatting>
  <conditionalFormatting sqref="D68">
    <cfRule type="expression" dxfId="54" priority="15">
      <formula>SUM(D71:D100)&lt;&gt;ROUND(D63,0)</formula>
    </cfRule>
    <cfRule type="expression" dxfId="53" priority="16">
      <formula>SUM(D71:D100)=ROUND(D63,0)</formula>
    </cfRule>
  </conditionalFormatting>
  <conditionalFormatting sqref="E68">
    <cfRule type="expression" dxfId="52" priority="17">
      <formula>OR(ISBLANK(D58),D58=0)</formula>
    </cfRule>
    <cfRule type="expression" dxfId="51" priority="18">
      <formula>SUM(E71:E100)&lt;&gt;ROUND(D63+D58,0)</formula>
    </cfRule>
    <cfRule type="expression" dxfId="50" priority="19">
      <formula>SUM(E71:E100)=ROUND(D63+D58,0)</formula>
    </cfRule>
  </conditionalFormatting>
  <conditionalFormatting sqref="D48:D55">
    <cfRule type="expression" dxfId="49" priority="20">
      <formula>SUM($D$46:$D$55)&lt;&gt;$D$17</formula>
    </cfRule>
    <cfRule type="expression" dxfId="48" priority="21">
      <formula>SUM($D$46:$D$55)=$D$17</formula>
    </cfRule>
  </conditionalFormatting>
  <conditionalFormatting sqref="C134">
    <cfRule type="expression" dxfId="47" priority="22">
      <formula>OR(ISBLANK($D$58),$D$58=0)</formula>
    </cfRule>
    <cfRule type="cellIs" dxfId="46" priority="23" operator="greaterThanOrEqual">
      <formula>0.2</formula>
    </cfRule>
    <cfRule type="cellIs" dxfId="45" priority="24" operator="lessThan">
      <formula>0.2</formula>
    </cfRule>
  </conditionalFormatting>
  <conditionalFormatting sqref="C114">
    <cfRule type="cellIs" dxfId="44" priority="25" operator="greaterThanOrEqual">
      <formula>0.3</formula>
    </cfRule>
    <cfRule type="cellIs" dxfId="43" priority="26" operator="lessThan">
      <formula>0.3</formula>
    </cfRule>
  </conditionalFormatting>
  <conditionalFormatting sqref="C124">
    <cfRule type="expression" dxfId="42" priority="27">
      <formula>OR(ISBLANK($D$58),$D$58=0)</formula>
    </cfRule>
    <cfRule type="cellIs" dxfId="41" priority="28" operator="greaterThanOrEqual">
      <formula>0.3</formula>
    </cfRule>
    <cfRule type="cellIs" dxfId="40" priority="29" operator="lessThan">
      <formula>0.3</formula>
    </cfRule>
  </conditionalFormatting>
  <conditionalFormatting sqref="D46:D47">
    <cfRule type="expression" dxfId="39" priority="4">
      <formula>SUM($D$46:$D$55)&lt;&gt;$D$17</formula>
    </cfRule>
    <cfRule type="expression" dxfId="38" priority="5">
      <formula>SUM($D$46:$D$55)=$D$17</formula>
    </cfRule>
  </conditionalFormatting>
  <conditionalFormatting sqref="E71:E75">
    <cfRule type="expression" dxfId="37" priority="3">
      <formula>OR(ISBLANK($D$58),$D$58=0)</formula>
    </cfRule>
  </conditionalFormatting>
  <conditionalFormatting sqref="F139:F140">
    <cfRule type="containsText" dxfId="36" priority="2" operator="containsText" text="conforme">
      <formula>NOT(ISERROR(SEARCH("conforme",F139)))</formula>
    </cfRule>
  </conditionalFormatting>
  <dataValidations count="2">
    <dataValidation type="list" operator="equal" allowBlank="1" showErrorMessage="1" sqref="D25">
      <mc:AlternateContent xmlns:x12ac="http://schemas.microsoft.com/office/spreadsheetml/2011/1/ac" xmlns:mc="http://schemas.openxmlformats.org/markup-compatibility/2006">
        <mc:Choice Requires="x12ac">
          <x12ac:list>0,"0,840",0,"0,702"</x12ac:list>
        </mc:Choice>
        <mc:Fallback>
          <formula1>"0,0,840,0,0,702"</formula1>
        </mc:Fallback>
      </mc:AlternateContent>
    </dataValidation>
    <dataValidation type="list" operator="equal" allowBlank="1" showErrorMessage="1" sqref="D26">
      <mc:AlternateContent xmlns:x12ac="http://schemas.microsoft.com/office/spreadsheetml/2011/1/ac" xmlns:mc="http://schemas.openxmlformats.org/markup-compatibility/2006">
        <mc:Choice Requires="x12ac">
          <x12ac:list>0,"0,510",0,"0,155",0,"0,350"</x12ac:list>
        </mc:Choice>
        <mc:Fallback>
          <formula1>"0,0,510,0,0,155,0,0,350"</formula1>
        </mc:Fallback>
      </mc:AlternateContent>
    </dataValidation>
  </dataValidations>
  <pageMargins left="0.78749999999999998" right="0.78749999999999998" top="0.78749999999999998" bottom="0.78749999999999998" header="0.51180555555555496" footer="0.51180555555555496"/>
  <pageSetup paperSize="9" firstPageNumber="0" orientation="portrait" horizontalDpi="300" verticalDpi="30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MJ324"/>
  <sheetViews>
    <sheetView showGridLines="0" zoomScale="90" zoomScaleNormal="90" workbookViewId="0">
      <selection sqref="A1:H1"/>
    </sheetView>
  </sheetViews>
  <sheetFormatPr baseColWidth="10" defaultColWidth="11.5703125" defaultRowHeight="12.75" x14ac:dyDescent="0.2"/>
  <cols>
    <col min="1" max="1" width="3.140625" style="4" customWidth="1"/>
    <col min="2" max="2" width="47.42578125" style="4" customWidth="1"/>
    <col min="3" max="3" width="19.7109375" style="4" customWidth="1"/>
    <col min="4" max="4" width="36.140625" style="4" customWidth="1"/>
    <col min="5" max="5" width="16.85546875" style="4" customWidth="1"/>
    <col min="6" max="6" width="25.7109375" style="4" customWidth="1"/>
    <col min="7" max="7" width="21.140625" style="4" customWidth="1"/>
    <col min="8" max="8" width="4.140625" style="4" customWidth="1"/>
    <col min="9" max="9" width="22.140625" style="4" hidden="1" customWidth="1"/>
    <col min="10" max="10" width="18" style="4" hidden="1" customWidth="1"/>
    <col min="11" max="1024" width="11.5703125" style="4" hidden="1"/>
  </cols>
  <sheetData>
    <row r="1" spans="1:1024" ht="36.75" customHeight="1" x14ac:dyDescent="0.2">
      <c r="A1" s="161" t="s">
        <v>145</v>
      </c>
      <c r="B1" s="161"/>
      <c r="C1" s="161"/>
      <c r="D1" s="161"/>
      <c r="E1" s="161"/>
      <c r="F1" s="161"/>
      <c r="G1" s="161"/>
      <c r="H1" s="161"/>
    </row>
    <row r="3" spans="1:1024" s="5" customFormat="1" ht="18" x14ac:dyDescent="0.2">
      <c r="A3" s="162" t="s">
        <v>2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62"/>
      <c r="P3" s="162"/>
      <c r="Q3" s="162"/>
      <c r="R3" s="162"/>
      <c r="S3" s="162"/>
      <c r="T3" s="162"/>
      <c r="U3" s="162"/>
      <c r="V3" s="162"/>
      <c r="W3" s="162"/>
      <c r="X3" s="162"/>
      <c r="Y3" s="162"/>
      <c r="Z3" s="162"/>
      <c r="AA3" s="162"/>
      <c r="AB3" s="162"/>
      <c r="AC3" s="162"/>
      <c r="AD3" s="162"/>
      <c r="AE3" s="162"/>
      <c r="AF3" s="162"/>
      <c r="AG3" s="162"/>
      <c r="AH3" s="162"/>
      <c r="AI3" s="162"/>
      <c r="AJ3" s="162"/>
      <c r="AK3" s="162"/>
      <c r="AL3" s="162"/>
      <c r="AM3" s="162"/>
      <c r="AN3" s="162"/>
      <c r="AO3" s="162"/>
      <c r="AP3" s="162"/>
      <c r="AQ3" s="162"/>
      <c r="AR3" s="162"/>
      <c r="AS3" s="162"/>
      <c r="AT3" s="162"/>
      <c r="AU3" s="162"/>
      <c r="AV3" s="162"/>
      <c r="AW3" s="162"/>
      <c r="AX3" s="162"/>
      <c r="AY3" s="162"/>
      <c r="AZ3" s="162"/>
      <c r="BA3" s="162"/>
      <c r="BB3" s="162"/>
      <c r="BC3" s="162"/>
      <c r="BD3" s="162"/>
      <c r="BE3" s="162"/>
      <c r="BF3" s="162"/>
      <c r="BG3" s="162"/>
      <c r="BH3" s="162"/>
      <c r="BI3" s="162"/>
      <c r="BJ3" s="162"/>
      <c r="BK3" s="162"/>
      <c r="BL3" s="162"/>
      <c r="BM3" s="162"/>
      <c r="BN3" s="162"/>
      <c r="BO3" s="162"/>
      <c r="BP3" s="162"/>
      <c r="BQ3" s="162"/>
      <c r="BR3" s="162"/>
      <c r="BS3" s="162"/>
      <c r="BT3" s="162"/>
      <c r="BU3" s="162"/>
      <c r="BV3" s="162"/>
      <c r="BW3" s="162"/>
      <c r="BX3" s="162"/>
      <c r="BY3" s="162"/>
      <c r="BZ3" s="162"/>
      <c r="CA3" s="162"/>
      <c r="CB3" s="162"/>
      <c r="CC3" s="162"/>
      <c r="CD3" s="162"/>
      <c r="CE3" s="162"/>
      <c r="CF3" s="162"/>
      <c r="CG3" s="162"/>
      <c r="CH3" s="162"/>
      <c r="CI3" s="162"/>
      <c r="CJ3" s="162"/>
      <c r="CK3" s="162"/>
      <c r="CL3" s="162"/>
      <c r="CM3" s="162"/>
      <c r="CN3" s="162"/>
      <c r="CO3" s="162"/>
      <c r="CP3" s="162"/>
      <c r="CQ3" s="162"/>
      <c r="CR3" s="162"/>
      <c r="CS3" s="162"/>
      <c r="CT3" s="162"/>
      <c r="CU3" s="162"/>
      <c r="CV3" s="162"/>
      <c r="CW3" s="162"/>
      <c r="CX3" s="162"/>
      <c r="CY3" s="162"/>
      <c r="CZ3" s="162"/>
      <c r="DA3" s="162"/>
      <c r="DB3" s="162"/>
      <c r="DC3" s="162"/>
      <c r="DD3" s="162"/>
      <c r="DE3" s="162"/>
      <c r="DF3" s="162"/>
      <c r="DG3" s="162"/>
      <c r="DH3" s="162"/>
      <c r="DI3" s="162"/>
      <c r="DJ3" s="162"/>
      <c r="DK3" s="162"/>
      <c r="DL3" s="162"/>
      <c r="DM3" s="162"/>
      <c r="DN3" s="162"/>
      <c r="DO3" s="162"/>
      <c r="DP3" s="162"/>
      <c r="DQ3" s="162"/>
      <c r="DR3" s="162"/>
      <c r="DS3" s="162"/>
      <c r="DT3" s="162"/>
      <c r="DU3" s="162"/>
      <c r="DV3" s="162"/>
      <c r="DW3" s="162"/>
      <c r="DX3" s="162"/>
      <c r="DY3" s="162"/>
      <c r="DZ3" s="162"/>
      <c r="EA3" s="162"/>
      <c r="EB3" s="162"/>
      <c r="EC3" s="162"/>
      <c r="ED3" s="162"/>
      <c r="EE3" s="162"/>
      <c r="EF3" s="162"/>
      <c r="EG3" s="162"/>
      <c r="EH3" s="162"/>
      <c r="EI3" s="162"/>
      <c r="EJ3" s="162"/>
      <c r="EK3" s="162"/>
      <c r="EL3" s="162"/>
      <c r="EM3" s="162"/>
      <c r="EN3" s="162"/>
      <c r="EO3" s="162"/>
      <c r="EP3" s="162"/>
      <c r="EQ3" s="162"/>
      <c r="ER3" s="162"/>
      <c r="ES3" s="162"/>
      <c r="ET3" s="162"/>
      <c r="EU3" s="162"/>
      <c r="EV3" s="162"/>
      <c r="EW3" s="162"/>
      <c r="EX3" s="162"/>
      <c r="EY3" s="162"/>
      <c r="EZ3" s="162"/>
      <c r="FA3" s="162"/>
      <c r="FB3" s="162"/>
      <c r="FC3" s="162"/>
      <c r="FD3" s="162"/>
      <c r="FE3" s="162"/>
      <c r="FF3" s="162"/>
      <c r="FG3" s="162"/>
      <c r="FH3" s="162"/>
      <c r="FI3" s="162"/>
      <c r="FJ3" s="162"/>
      <c r="FK3" s="162"/>
      <c r="FL3" s="162"/>
      <c r="FM3" s="162"/>
      <c r="FN3" s="162"/>
      <c r="FO3" s="162"/>
      <c r="FP3" s="162"/>
      <c r="FQ3" s="162"/>
      <c r="FR3" s="162"/>
      <c r="FS3" s="162"/>
      <c r="FT3" s="162"/>
      <c r="FU3" s="162"/>
      <c r="FV3" s="162"/>
      <c r="FW3" s="162"/>
      <c r="FX3" s="162"/>
      <c r="FY3" s="162"/>
      <c r="FZ3" s="162"/>
      <c r="GA3" s="162"/>
      <c r="GB3" s="162"/>
      <c r="GC3" s="162"/>
      <c r="GD3" s="162"/>
      <c r="GE3" s="162"/>
      <c r="GF3" s="162"/>
      <c r="GG3" s="162"/>
      <c r="GH3" s="162"/>
      <c r="GI3" s="162"/>
      <c r="GJ3" s="162"/>
      <c r="GK3" s="162"/>
      <c r="GL3" s="162"/>
      <c r="GM3" s="162"/>
      <c r="GN3" s="162"/>
      <c r="GO3" s="162"/>
      <c r="GP3" s="162"/>
      <c r="GQ3" s="162"/>
      <c r="GR3" s="162"/>
      <c r="GS3" s="162"/>
      <c r="GT3" s="162"/>
      <c r="GU3" s="162"/>
      <c r="GV3" s="162"/>
      <c r="GW3" s="162"/>
      <c r="GX3" s="162"/>
      <c r="GY3" s="162"/>
      <c r="GZ3" s="162"/>
      <c r="HA3" s="162"/>
      <c r="HB3" s="162"/>
      <c r="HC3" s="162"/>
      <c r="HD3" s="162"/>
      <c r="HE3" s="162"/>
      <c r="HF3" s="162"/>
      <c r="HG3" s="162"/>
      <c r="HH3" s="162"/>
      <c r="HI3" s="162"/>
      <c r="HJ3" s="162"/>
      <c r="HK3" s="162"/>
      <c r="HL3" s="162"/>
      <c r="HM3" s="162"/>
      <c r="HN3" s="162"/>
      <c r="HO3" s="162"/>
      <c r="HP3" s="162"/>
      <c r="HQ3" s="162"/>
      <c r="HR3" s="162"/>
      <c r="HS3" s="162"/>
      <c r="HT3" s="162"/>
      <c r="HU3" s="162"/>
      <c r="HV3" s="162"/>
      <c r="HW3" s="162"/>
      <c r="HX3" s="162"/>
      <c r="HY3" s="162"/>
      <c r="HZ3" s="162"/>
      <c r="IA3" s="162"/>
      <c r="IB3" s="162"/>
      <c r="IC3" s="162"/>
      <c r="ID3" s="162"/>
      <c r="IE3" s="162"/>
      <c r="IF3" s="162"/>
      <c r="IG3" s="162"/>
      <c r="IH3" s="162"/>
      <c r="II3" s="162"/>
      <c r="IJ3" s="162"/>
      <c r="IK3" s="162"/>
      <c r="IL3" s="162"/>
      <c r="IM3" s="162"/>
      <c r="IN3" s="162"/>
      <c r="IO3" s="162"/>
      <c r="IP3" s="162"/>
      <c r="IQ3" s="162"/>
      <c r="IR3" s="162"/>
      <c r="IS3" s="162"/>
      <c r="IT3" s="162"/>
      <c r="IU3" s="162"/>
      <c r="IV3" s="162"/>
      <c r="IW3" s="162"/>
      <c r="IX3" s="162"/>
      <c r="IY3" s="162"/>
      <c r="IZ3" s="162"/>
      <c r="JA3" s="162"/>
      <c r="JB3" s="162"/>
      <c r="JC3" s="162"/>
      <c r="JD3" s="162"/>
      <c r="JE3" s="162"/>
      <c r="JF3" s="162"/>
      <c r="JG3" s="162"/>
      <c r="JH3" s="162"/>
      <c r="JI3" s="162"/>
      <c r="JJ3" s="162"/>
      <c r="JK3" s="162"/>
      <c r="JL3" s="162"/>
      <c r="JM3" s="162"/>
      <c r="JN3" s="162"/>
      <c r="JO3" s="162"/>
      <c r="JP3" s="162"/>
      <c r="JQ3" s="162"/>
      <c r="JR3" s="162"/>
      <c r="JS3" s="162"/>
      <c r="JT3" s="162"/>
      <c r="JU3" s="162"/>
      <c r="JV3" s="162"/>
      <c r="JW3" s="162"/>
      <c r="JX3" s="162"/>
      <c r="JY3" s="162"/>
      <c r="JZ3" s="162"/>
      <c r="KA3" s="162"/>
      <c r="KB3" s="162"/>
      <c r="KC3" s="162"/>
      <c r="KD3" s="162"/>
      <c r="KE3" s="162"/>
      <c r="KF3" s="162"/>
      <c r="KG3" s="162"/>
      <c r="KH3" s="162"/>
      <c r="KI3" s="162"/>
      <c r="KJ3" s="162"/>
      <c r="KK3" s="162"/>
      <c r="KL3" s="162"/>
      <c r="KM3" s="162"/>
      <c r="KN3" s="162"/>
      <c r="KO3" s="162"/>
      <c r="KP3" s="162"/>
      <c r="KQ3" s="162"/>
      <c r="KR3" s="162"/>
      <c r="KS3" s="162"/>
      <c r="KT3" s="162"/>
      <c r="KU3" s="162"/>
      <c r="KV3" s="162"/>
      <c r="KW3" s="162"/>
      <c r="KX3" s="162"/>
      <c r="KY3" s="162"/>
      <c r="KZ3" s="162"/>
      <c r="LA3" s="162"/>
      <c r="LB3" s="162"/>
      <c r="LC3" s="162"/>
      <c r="LD3" s="162"/>
      <c r="LE3" s="162"/>
      <c r="LF3" s="162"/>
      <c r="LG3" s="162"/>
      <c r="LH3" s="162"/>
      <c r="LI3" s="162"/>
      <c r="LJ3" s="162"/>
      <c r="LK3" s="162"/>
      <c r="LL3" s="162"/>
      <c r="LM3" s="162"/>
      <c r="LN3" s="162"/>
      <c r="LO3" s="162"/>
      <c r="LP3" s="162"/>
      <c r="LQ3" s="162"/>
      <c r="LR3" s="162"/>
      <c r="LS3" s="162"/>
      <c r="LT3" s="162"/>
      <c r="LU3" s="162"/>
      <c r="LV3" s="162"/>
      <c r="LW3" s="162"/>
      <c r="LX3" s="162"/>
      <c r="LY3" s="162"/>
      <c r="LZ3" s="162"/>
      <c r="MA3" s="162"/>
      <c r="MB3" s="162"/>
      <c r="MC3" s="162"/>
      <c r="MD3" s="162"/>
      <c r="ME3" s="162"/>
      <c r="MF3" s="162"/>
      <c r="MG3" s="162"/>
      <c r="MH3" s="162"/>
      <c r="MI3" s="162"/>
      <c r="MJ3" s="162"/>
      <c r="MK3" s="162"/>
      <c r="ML3" s="162"/>
      <c r="MM3" s="162"/>
      <c r="MN3" s="162"/>
      <c r="MO3" s="162"/>
      <c r="MP3" s="162"/>
      <c r="MQ3" s="162"/>
      <c r="MR3" s="162"/>
      <c r="MS3" s="162"/>
      <c r="MT3" s="162"/>
      <c r="MU3" s="162"/>
      <c r="MV3" s="162"/>
      <c r="MW3" s="162"/>
      <c r="MX3" s="162"/>
      <c r="MY3" s="162"/>
      <c r="MZ3" s="162"/>
      <c r="NA3" s="162"/>
      <c r="NB3" s="162"/>
      <c r="NC3" s="162"/>
      <c r="ND3" s="162"/>
      <c r="NE3" s="162"/>
      <c r="NF3" s="162"/>
      <c r="NG3" s="162"/>
      <c r="NH3" s="162"/>
      <c r="NI3" s="162"/>
      <c r="NJ3" s="162"/>
      <c r="NK3" s="162"/>
      <c r="NL3" s="162"/>
      <c r="NM3" s="162"/>
      <c r="NN3" s="162"/>
      <c r="NO3" s="162"/>
      <c r="NP3" s="162"/>
      <c r="NQ3" s="162"/>
      <c r="NR3" s="162"/>
      <c r="NS3" s="162"/>
      <c r="NT3" s="162"/>
      <c r="NU3" s="162"/>
      <c r="NV3" s="162"/>
      <c r="NW3" s="162"/>
      <c r="NX3" s="162"/>
      <c r="NY3" s="162"/>
      <c r="NZ3" s="162"/>
      <c r="OA3" s="162"/>
      <c r="OB3" s="162"/>
      <c r="OC3" s="162"/>
      <c r="OD3" s="162"/>
      <c r="OE3" s="162"/>
      <c r="OF3" s="162"/>
      <c r="OG3" s="162"/>
      <c r="OH3" s="162"/>
      <c r="OI3" s="162"/>
      <c r="OJ3" s="162"/>
      <c r="OK3" s="162"/>
      <c r="OL3" s="162"/>
      <c r="OM3" s="162"/>
      <c r="ON3" s="162"/>
      <c r="OO3" s="162"/>
      <c r="OP3" s="162"/>
      <c r="OQ3" s="162"/>
      <c r="OR3" s="162"/>
      <c r="OS3" s="162"/>
      <c r="OT3" s="162"/>
      <c r="OU3" s="162"/>
      <c r="OV3" s="162"/>
      <c r="OW3" s="162"/>
      <c r="OX3" s="162"/>
      <c r="OY3" s="162"/>
      <c r="OZ3" s="162"/>
      <c r="PA3" s="162"/>
      <c r="PB3" s="162"/>
      <c r="PC3" s="162"/>
      <c r="PD3" s="162"/>
      <c r="PE3" s="162"/>
      <c r="PF3" s="162"/>
      <c r="PG3" s="162"/>
      <c r="PH3" s="162"/>
      <c r="PI3" s="162"/>
      <c r="PJ3" s="162"/>
      <c r="PK3" s="162"/>
      <c r="PL3" s="162"/>
      <c r="PM3" s="162"/>
      <c r="PN3" s="162"/>
      <c r="PO3" s="162"/>
      <c r="PP3" s="162"/>
      <c r="PQ3" s="162"/>
      <c r="PR3" s="162"/>
      <c r="PS3" s="162"/>
      <c r="PT3" s="162"/>
      <c r="PU3" s="162"/>
      <c r="PV3" s="162"/>
      <c r="PW3" s="162"/>
      <c r="PX3" s="162"/>
      <c r="PY3" s="162"/>
      <c r="PZ3" s="162"/>
      <c r="QA3" s="162"/>
      <c r="QB3" s="162"/>
      <c r="QC3" s="162"/>
      <c r="QD3" s="162"/>
      <c r="QE3" s="162"/>
      <c r="QF3" s="162"/>
      <c r="QG3" s="162"/>
      <c r="QH3" s="162"/>
      <c r="QI3" s="162"/>
      <c r="QJ3" s="162"/>
      <c r="QK3" s="162"/>
      <c r="QL3" s="162"/>
      <c r="QM3" s="162"/>
      <c r="QN3" s="162"/>
      <c r="QO3" s="162"/>
      <c r="QP3" s="162"/>
      <c r="QQ3" s="162"/>
      <c r="QR3" s="162"/>
      <c r="QS3" s="162"/>
      <c r="QT3" s="162"/>
      <c r="QU3" s="162"/>
      <c r="QV3" s="162"/>
      <c r="QW3" s="162"/>
      <c r="QX3" s="162"/>
      <c r="QY3" s="162"/>
      <c r="QZ3" s="162"/>
      <c r="RA3" s="162"/>
      <c r="RB3" s="162"/>
      <c r="RC3" s="162"/>
      <c r="RD3" s="162"/>
      <c r="RE3" s="162"/>
      <c r="RF3" s="162"/>
      <c r="RG3" s="162"/>
      <c r="RH3" s="162"/>
      <c r="RI3" s="162"/>
      <c r="RJ3" s="162"/>
      <c r="RK3" s="162"/>
      <c r="RL3" s="162"/>
      <c r="RM3" s="162"/>
      <c r="RN3" s="162"/>
      <c r="RO3" s="162"/>
      <c r="RP3" s="162"/>
      <c r="RQ3" s="162"/>
      <c r="RR3" s="162"/>
      <c r="RS3" s="162"/>
      <c r="RT3" s="162"/>
      <c r="RU3" s="162"/>
      <c r="RV3" s="162"/>
      <c r="RW3" s="162"/>
      <c r="RX3" s="162"/>
      <c r="RY3" s="162"/>
      <c r="RZ3" s="162"/>
      <c r="SA3" s="162"/>
      <c r="SB3" s="162"/>
      <c r="SC3" s="162"/>
      <c r="SD3" s="162"/>
      <c r="SE3" s="162"/>
      <c r="SF3" s="162"/>
      <c r="SG3" s="162"/>
      <c r="SH3" s="162"/>
      <c r="SI3" s="162"/>
      <c r="SJ3" s="162"/>
      <c r="SK3" s="162"/>
      <c r="SL3" s="162"/>
      <c r="SM3" s="162"/>
      <c r="SN3" s="162"/>
      <c r="SO3" s="162"/>
      <c r="SP3" s="162"/>
      <c r="SQ3" s="162"/>
      <c r="SR3" s="162"/>
      <c r="SS3" s="162"/>
      <c r="ST3" s="162"/>
      <c r="SU3" s="162"/>
      <c r="SV3" s="162"/>
      <c r="SW3" s="162"/>
      <c r="SX3" s="162"/>
      <c r="SY3" s="162"/>
      <c r="SZ3" s="162"/>
      <c r="TA3" s="162"/>
      <c r="TB3" s="162"/>
      <c r="TC3" s="162"/>
      <c r="TD3" s="162"/>
      <c r="TE3" s="162"/>
      <c r="TF3" s="162"/>
      <c r="TG3" s="162"/>
      <c r="TH3" s="162"/>
      <c r="TI3" s="162"/>
      <c r="TJ3" s="162"/>
      <c r="TK3" s="162"/>
      <c r="TL3" s="162"/>
      <c r="TM3" s="162"/>
      <c r="TN3" s="162"/>
      <c r="TO3" s="162"/>
      <c r="TP3" s="162"/>
      <c r="TQ3" s="162"/>
      <c r="TR3" s="162"/>
      <c r="TS3" s="162"/>
      <c r="TT3" s="162"/>
      <c r="TU3" s="162"/>
      <c r="TV3" s="162"/>
      <c r="TW3" s="162"/>
      <c r="TX3" s="162"/>
      <c r="TY3" s="162"/>
      <c r="TZ3" s="162"/>
      <c r="UA3" s="162"/>
      <c r="UB3" s="162"/>
      <c r="UC3" s="162"/>
      <c r="UD3" s="162"/>
      <c r="UE3" s="162"/>
      <c r="UF3" s="162"/>
      <c r="UG3" s="162"/>
      <c r="UH3" s="162"/>
      <c r="UI3" s="162"/>
      <c r="UJ3" s="162"/>
      <c r="UK3" s="162"/>
      <c r="UL3" s="162"/>
      <c r="UM3" s="162"/>
      <c r="UN3" s="162"/>
      <c r="UO3" s="162"/>
      <c r="UP3" s="162"/>
      <c r="UQ3" s="162"/>
      <c r="UR3" s="162"/>
      <c r="US3" s="162"/>
      <c r="UT3" s="162"/>
      <c r="UU3" s="162"/>
      <c r="UV3" s="162"/>
      <c r="UW3" s="162"/>
      <c r="UX3" s="162"/>
      <c r="UY3" s="162"/>
      <c r="UZ3" s="162"/>
      <c r="VA3" s="162"/>
      <c r="VB3" s="162"/>
      <c r="VC3" s="162"/>
      <c r="VD3" s="162"/>
      <c r="VE3" s="162"/>
      <c r="VF3" s="162"/>
      <c r="VG3" s="162"/>
      <c r="VH3" s="162"/>
      <c r="VI3" s="162"/>
      <c r="VJ3" s="162"/>
      <c r="VK3" s="162"/>
      <c r="VL3" s="162"/>
      <c r="VM3" s="162"/>
      <c r="VN3" s="162"/>
      <c r="VO3" s="162"/>
      <c r="VP3" s="162"/>
      <c r="VQ3" s="162"/>
      <c r="VR3" s="162"/>
      <c r="VS3" s="162"/>
      <c r="VT3" s="162"/>
      <c r="VU3" s="162"/>
      <c r="VV3" s="162"/>
      <c r="VW3" s="162"/>
      <c r="VX3" s="162"/>
      <c r="VY3" s="162"/>
      <c r="VZ3" s="162"/>
      <c r="WA3" s="162"/>
      <c r="WB3" s="162"/>
      <c r="WC3" s="162"/>
      <c r="WD3" s="162"/>
      <c r="WE3" s="162"/>
      <c r="WF3" s="162"/>
      <c r="WG3" s="162"/>
      <c r="WH3" s="162"/>
      <c r="WI3" s="162"/>
      <c r="WJ3" s="162"/>
      <c r="WK3" s="162"/>
      <c r="WL3" s="162"/>
      <c r="WM3" s="162"/>
      <c r="WN3" s="162"/>
      <c r="WO3" s="162"/>
      <c r="WP3" s="162"/>
      <c r="WQ3" s="162"/>
      <c r="WR3" s="162"/>
      <c r="WS3" s="162"/>
      <c r="WT3" s="162"/>
      <c r="WU3" s="162"/>
      <c r="WV3" s="162"/>
      <c r="WW3" s="162"/>
      <c r="WX3" s="162"/>
      <c r="WY3" s="162"/>
      <c r="WZ3" s="162"/>
      <c r="XA3" s="162"/>
      <c r="XB3" s="162"/>
      <c r="XC3" s="162"/>
      <c r="XD3" s="162"/>
      <c r="XE3" s="162"/>
      <c r="XF3" s="162"/>
      <c r="XG3" s="162"/>
      <c r="XH3" s="162"/>
      <c r="XI3" s="162"/>
      <c r="XJ3" s="162"/>
      <c r="XK3" s="162"/>
      <c r="XL3" s="162"/>
      <c r="XM3" s="162"/>
      <c r="XN3" s="162"/>
      <c r="XO3" s="162"/>
      <c r="XP3" s="162"/>
      <c r="XQ3" s="162"/>
      <c r="XR3" s="162"/>
      <c r="XS3" s="162"/>
      <c r="XT3" s="162"/>
      <c r="XU3" s="162"/>
      <c r="XV3" s="162"/>
      <c r="XW3" s="162"/>
      <c r="XX3" s="162"/>
      <c r="XY3" s="162"/>
      <c r="XZ3" s="162"/>
      <c r="YA3" s="162"/>
      <c r="YB3" s="162"/>
      <c r="YC3" s="162"/>
      <c r="YD3" s="162"/>
      <c r="YE3" s="162"/>
      <c r="YF3" s="162"/>
      <c r="YG3" s="162"/>
      <c r="YH3" s="162"/>
      <c r="YI3" s="162"/>
      <c r="YJ3" s="162"/>
      <c r="YK3" s="162"/>
      <c r="YL3" s="162"/>
      <c r="YM3" s="162"/>
      <c r="YN3" s="162"/>
      <c r="YO3" s="162"/>
      <c r="YP3" s="162"/>
      <c r="YQ3" s="162"/>
      <c r="YR3" s="162"/>
      <c r="YS3" s="162"/>
      <c r="YT3" s="162"/>
      <c r="YU3" s="162"/>
      <c r="YV3" s="162"/>
      <c r="YW3" s="162"/>
      <c r="YX3" s="162"/>
      <c r="YY3" s="162"/>
      <c r="YZ3" s="162"/>
      <c r="ZA3" s="162"/>
      <c r="ZB3" s="162"/>
      <c r="ZC3" s="162"/>
      <c r="ZD3" s="162"/>
      <c r="ZE3" s="162"/>
      <c r="ZF3" s="162"/>
      <c r="ZG3" s="162"/>
      <c r="ZH3" s="162"/>
      <c r="ZI3" s="162"/>
      <c r="ZJ3" s="162"/>
      <c r="ZK3" s="162"/>
      <c r="ZL3" s="162"/>
      <c r="ZM3" s="162"/>
      <c r="ZN3" s="162"/>
      <c r="ZO3" s="162"/>
      <c r="ZP3" s="162"/>
      <c r="ZQ3" s="162"/>
      <c r="ZR3" s="162"/>
      <c r="ZS3" s="162"/>
      <c r="ZT3" s="162"/>
      <c r="ZU3" s="162"/>
      <c r="ZV3" s="162"/>
      <c r="ZW3" s="162"/>
      <c r="ZX3" s="162"/>
      <c r="ZY3" s="162"/>
      <c r="ZZ3" s="162"/>
      <c r="AAA3" s="162"/>
      <c r="AAB3" s="162"/>
      <c r="AAC3" s="162"/>
      <c r="AAD3" s="162"/>
      <c r="AAE3" s="162"/>
      <c r="AAF3" s="162"/>
      <c r="AAG3" s="162"/>
      <c r="AAH3" s="162"/>
      <c r="AAI3" s="162"/>
      <c r="AAJ3" s="162"/>
      <c r="AAK3" s="162"/>
      <c r="AAL3" s="162"/>
      <c r="AAM3" s="162"/>
      <c r="AAN3" s="162"/>
      <c r="AAO3" s="162"/>
      <c r="AAP3" s="162"/>
      <c r="AAQ3" s="162"/>
      <c r="AAR3" s="162"/>
      <c r="AAS3" s="162"/>
      <c r="AAT3" s="162"/>
      <c r="AAU3" s="162"/>
      <c r="AAV3" s="162"/>
      <c r="AAW3" s="162"/>
      <c r="AAX3" s="162"/>
      <c r="AAY3" s="162"/>
      <c r="AAZ3" s="162"/>
      <c r="ABA3" s="162"/>
      <c r="ABB3" s="162"/>
      <c r="ABC3" s="162"/>
      <c r="ABD3" s="162"/>
      <c r="ABE3" s="162"/>
      <c r="ABF3" s="162"/>
      <c r="ABG3" s="162"/>
      <c r="ABH3" s="162"/>
      <c r="ABI3" s="162"/>
      <c r="ABJ3" s="162"/>
      <c r="ABK3" s="162"/>
      <c r="ABL3" s="162"/>
      <c r="ABM3" s="162"/>
      <c r="ABN3" s="162"/>
      <c r="ABO3" s="162"/>
      <c r="ABP3" s="162"/>
      <c r="ABQ3" s="162"/>
      <c r="ABR3" s="162"/>
      <c r="ABS3" s="162"/>
      <c r="ABT3" s="162"/>
      <c r="ABU3" s="162"/>
      <c r="ABV3" s="162"/>
      <c r="ABW3" s="162"/>
      <c r="ABX3" s="162"/>
      <c r="ABY3" s="162"/>
      <c r="ABZ3" s="162"/>
      <c r="ACA3" s="162"/>
      <c r="ACB3" s="162"/>
      <c r="ACC3" s="162"/>
      <c r="ACD3" s="162"/>
      <c r="ACE3" s="162"/>
      <c r="ACF3" s="162"/>
      <c r="ACG3" s="162"/>
      <c r="ACH3" s="162"/>
      <c r="ACI3" s="162"/>
      <c r="ACJ3" s="162"/>
      <c r="ACK3" s="162"/>
      <c r="ACL3" s="162"/>
      <c r="ACM3" s="162"/>
      <c r="ACN3" s="162"/>
      <c r="ACO3" s="162"/>
      <c r="ACP3" s="162"/>
      <c r="ACQ3" s="162"/>
      <c r="ACR3" s="162"/>
      <c r="ACS3" s="162"/>
      <c r="ACT3" s="162"/>
      <c r="ACU3" s="162"/>
      <c r="ACV3" s="162"/>
      <c r="ACW3" s="162"/>
      <c r="ACX3" s="162"/>
      <c r="ACY3" s="162"/>
      <c r="ACZ3" s="162"/>
      <c r="ADA3" s="162"/>
      <c r="ADB3" s="162"/>
      <c r="ADC3" s="162"/>
      <c r="ADD3" s="162"/>
      <c r="ADE3" s="162"/>
      <c r="ADF3" s="162"/>
      <c r="ADG3" s="162"/>
      <c r="ADH3" s="162"/>
      <c r="ADI3" s="162"/>
      <c r="ADJ3" s="162"/>
      <c r="ADK3" s="162"/>
      <c r="ADL3" s="162"/>
      <c r="ADM3" s="162"/>
      <c r="ADN3" s="162"/>
      <c r="ADO3" s="162"/>
      <c r="ADP3" s="162"/>
      <c r="ADQ3" s="162"/>
      <c r="ADR3" s="162"/>
      <c r="ADS3" s="162"/>
      <c r="ADT3" s="162"/>
      <c r="ADU3" s="162"/>
      <c r="ADV3" s="162"/>
      <c r="ADW3" s="162"/>
      <c r="ADX3" s="162"/>
      <c r="ADY3" s="162"/>
      <c r="ADZ3" s="162"/>
      <c r="AEA3" s="162"/>
      <c r="AEB3" s="162"/>
      <c r="AEC3" s="162"/>
      <c r="AED3" s="162"/>
      <c r="AEE3" s="162"/>
      <c r="AEF3" s="162"/>
      <c r="AEG3" s="162"/>
      <c r="AEH3" s="162"/>
      <c r="AEI3" s="162"/>
      <c r="AEJ3" s="162"/>
      <c r="AEK3" s="162"/>
      <c r="AEL3" s="162"/>
      <c r="AEM3" s="162"/>
      <c r="AEN3" s="162"/>
      <c r="AEO3" s="162"/>
      <c r="AEP3" s="162"/>
      <c r="AEQ3" s="162"/>
      <c r="AER3" s="162"/>
      <c r="AES3" s="162"/>
      <c r="AET3" s="162"/>
      <c r="AEU3" s="162"/>
      <c r="AEV3" s="162"/>
      <c r="AEW3" s="162"/>
      <c r="AEX3" s="162"/>
      <c r="AEY3" s="162"/>
      <c r="AEZ3" s="162"/>
      <c r="AFA3" s="162"/>
      <c r="AFB3" s="162"/>
      <c r="AFC3" s="162"/>
      <c r="AFD3" s="162"/>
      <c r="AFE3" s="162"/>
      <c r="AFF3" s="162"/>
      <c r="AFG3" s="162"/>
      <c r="AFH3" s="162"/>
      <c r="AFI3" s="162"/>
      <c r="AFJ3" s="162"/>
      <c r="AFK3" s="162"/>
      <c r="AFL3" s="162"/>
      <c r="AFM3" s="162"/>
      <c r="AFN3" s="162"/>
      <c r="AFO3" s="162"/>
      <c r="AFP3" s="162"/>
      <c r="AFQ3" s="162"/>
      <c r="AFR3" s="162"/>
      <c r="AFS3" s="162"/>
      <c r="AFT3" s="162"/>
      <c r="AFU3" s="162"/>
      <c r="AFV3" s="162"/>
      <c r="AFW3" s="162"/>
      <c r="AFX3" s="162"/>
      <c r="AFY3" s="162"/>
      <c r="AFZ3" s="162"/>
      <c r="AGA3" s="162"/>
      <c r="AGB3" s="162"/>
      <c r="AGC3" s="162"/>
      <c r="AGD3" s="162"/>
      <c r="AGE3" s="162"/>
      <c r="AGF3" s="162"/>
      <c r="AGG3" s="162"/>
      <c r="AGH3" s="162"/>
      <c r="AGI3" s="162"/>
      <c r="AGJ3" s="162"/>
      <c r="AGK3" s="162"/>
      <c r="AGL3" s="162"/>
      <c r="AGM3" s="162"/>
      <c r="AGN3" s="162"/>
      <c r="AGO3" s="162"/>
      <c r="AGP3" s="162"/>
      <c r="AGQ3" s="162"/>
      <c r="AGR3" s="162"/>
      <c r="AGS3" s="162"/>
      <c r="AGT3" s="162"/>
      <c r="AGU3" s="162"/>
      <c r="AGV3" s="162"/>
      <c r="AGW3" s="162"/>
      <c r="AGX3" s="162"/>
      <c r="AGY3" s="162"/>
      <c r="AGZ3" s="162"/>
      <c r="AHA3" s="162"/>
      <c r="AHB3" s="162"/>
      <c r="AHC3" s="162"/>
      <c r="AHD3" s="162"/>
      <c r="AHE3" s="162"/>
      <c r="AHF3" s="162"/>
      <c r="AHG3" s="162"/>
      <c r="AHH3" s="162"/>
      <c r="AHI3" s="162"/>
      <c r="AHJ3" s="162"/>
      <c r="AHK3" s="162"/>
      <c r="AHL3" s="162"/>
      <c r="AHM3" s="162"/>
      <c r="AHN3" s="162"/>
      <c r="AHO3" s="162"/>
      <c r="AHP3" s="162"/>
      <c r="AHQ3" s="162"/>
      <c r="AHR3" s="162"/>
      <c r="AHS3" s="162"/>
      <c r="AHT3" s="162"/>
      <c r="AHU3" s="162"/>
      <c r="AHV3" s="162"/>
      <c r="AHW3" s="162"/>
      <c r="AHX3" s="162"/>
      <c r="AHY3" s="162"/>
      <c r="AHZ3" s="162"/>
      <c r="AIA3" s="162"/>
      <c r="AIB3" s="162"/>
      <c r="AIC3" s="162"/>
      <c r="AID3" s="162"/>
      <c r="AIE3" s="162"/>
      <c r="AIF3" s="162"/>
      <c r="AIG3" s="162"/>
      <c r="AIH3" s="162"/>
      <c r="AII3" s="162"/>
      <c r="AIJ3" s="162"/>
      <c r="AIK3" s="162"/>
      <c r="AIL3" s="162"/>
      <c r="AIM3" s="162"/>
      <c r="AIN3" s="162"/>
      <c r="AIO3" s="162"/>
      <c r="AIP3" s="162"/>
      <c r="AIQ3" s="162"/>
      <c r="AIR3" s="162"/>
      <c r="AIS3" s="162"/>
      <c r="AIT3" s="162"/>
      <c r="AIU3" s="162"/>
      <c r="AIV3" s="162"/>
      <c r="AIW3" s="162"/>
      <c r="AIX3" s="162"/>
      <c r="AIY3" s="162"/>
      <c r="AIZ3" s="162"/>
      <c r="AJA3" s="162"/>
      <c r="AJB3" s="162"/>
      <c r="AJC3" s="162"/>
      <c r="AJD3" s="162"/>
      <c r="AJE3" s="162"/>
      <c r="AJF3" s="162"/>
      <c r="AJG3" s="162"/>
      <c r="AJH3" s="162"/>
      <c r="AJI3" s="162"/>
      <c r="AJJ3" s="162"/>
      <c r="AJK3" s="162"/>
      <c r="AJL3" s="162"/>
      <c r="AJM3" s="162"/>
      <c r="AJN3" s="162"/>
      <c r="AJO3" s="162"/>
      <c r="AJP3" s="162"/>
      <c r="AJQ3" s="162"/>
      <c r="AJR3" s="162"/>
      <c r="AJS3" s="162"/>
      <c r="AJT3" s="162"/>
      <c r="AJU3" s="162"/>
      <c r="AJV3" s="162"/>
      <c r="AJW3" s="162"/>
      <c r="AJX3" s="162"/>
      <c r="AJY3" s="162"/>
      <c r="AJZ3" s="162"/>
      <c r="AKA3" s="162"/>
      <c r="AKB3" s="162"/>
      <c r="AKC3" s="162"/>
      <c r="AKD3" s="162"/>
      <c r="AKE3" s="162"/>
      <c r="AKF3" s="162"/>
      <c r="AKG3" s="162"/>
      <c r="AKH3" s="162"/>
      <c r="AKI3" s="162"/>
      <c r="AKJ3" s="162"/>
      <c r="AKK3" s="162"/>
      <c r="AKL3" s="162"/>
      <c r="AKM3" s="162"/>
      <c r="AKN3" s="162"/>
      <c r="AKO3" s="162"/>
      <c r="AKP3" s="162"/>
      <c r="AKQ3" s="162"/>
      <c r="AKR3" s="162"/>
      <c r="AKS3" s="162"/>
      <c r="AKT3" s="162"/>
      <c r="AKU3" s="162"/>
      <c r="AKV3" s="162"/>
      <c r="AKW3" s="162"/>
      <c r="AKX3" s="162"/>
      <c r="AKY3" s="162"/>
      <c r="AKZ3" s="162"/>
      <c r="ALA3" s="162"/>
      <c r="ALB3" s="162"/>
      <c r="ALC3" s="162"/>
      <c r="ALD3" s="162"/>
      <c r="ALE3" s="162"/>
      <c r="ALF3" s="162"/>
      <c r="ALG3" s="162"/>
      <c r="ALH3" s="162"/>
      <c r="ALI3" s="162"/>
      <c r="ALJ3" s="162"/>
      <c r="ALK3" s="162"/>
      <c r="ALL3" s="162"/>
      <c r="ALM3" s="162"/>
      <c r="ALN3" s="162"/>
      <c r="ALO3" s="162"/>
      <c r="ALP3" s="162"/>
      <c r="ALQ3" s="162"/>
      <c r="ALR3" s="162"/>
      <c r="ALS3" s="162"/>
      <c r="ALT3" s="162"/>
      <c r="ALU3" s="162"/>
      <c r="ALV3" s="162"/>
      <c r="ALW3" s="162"/>
      <c r="ALX3" s="162"/>
      <c r="ALY3" s="162"/>
      <c r="ALZ3" s="162"/>
      <c r="AMA3" s="162"/>
      <c r="AMB3" s="162"/>
      <c r="AMC3" s="162"/>
      <c r="AMD3" s="162"/>
      <c r="AME3" s="162"/>
      <c r="AMF3" s="162"/>
      <c r="AMG3" s="162"/>
      <c r="AMH3" s="162"/>
      <c r="AMI3" s="162"/>
      <c r="AMJ3" s="4"/>
    </row>
    <row r="5" spans="1:1024" x14ac:dyDescent="0.2">
      <c r="B5" s="4" t="s">
        <v>3</v>
      </c>
      <c r="C5" s="158"/>
      <c r="D5" s="158"/>
    </row>
    <row r="6" spans="1:1024" x14ac:dyDescent="0.2">
      <c r="B6" s="4" t="s">
        <v>4</v>
      </c>
      <c r="C6" s="158"/>
      <c r="D6" s="158"/>
    </row>
    <row r="7" spans="1:1024" x14ac:dyDescent="0.2">
      <c r="B7" s="4" t="s">
        <v>5</v>
      </c>
      <c r="C7" s="158"/>
      <c r="D7" s="158"/>
    </row>
    <row r="8" spans="1:1024" x14ac:dyDescent="0.2">
      <c r="B8" s="4" t="s">
        <v>6</v>
      </c>
      <c r="C8" s="158"/>
      <c r="D8" s="158"/>
    </row>
    <row r="9" spans="1:1024" x14ac:dyDescent="0.2">
      <c r="B9" s="4" t="s">
        <v>7</v>
      </c>
      <c r="C9" s="158"/>
      <c r="D9" s="158"/>
    </row>
    <row r="10" spans="1:1024" x14ac:dyDescent="0.2">
      <c r="B10" s="4" t="s">
        <v>8</v>
      </c>
      <c r="C10" s="159"/>
      <c r="D10" s="159"/>
    </row>
    <row r="11" spans="1:1024" x14ac:dyDescent="0.2">
      <c r="B11" s="4" t="s">
        <v>9</v>
      </c>
      <c r="C11" s="159"/>
      <c r="D11" s="159"/>
    </row>
    <row r="12" spans="1:1024" ht="32.25" customHeight="1" x14ac:dyDescent="0.2">
      <c r="B12" s="7" t="s">
        <v>10</v>
      </c>
      <c r="C12" s="160"/>
      <c r="D12" s="160"/>
    </row>
    <row r="14" spans="1:1024" x14ac:dyDescent="0.2">
      <c r="B14" s="168"/>
      <c r="C14" s="168"/>
      <c r="D14" s="168"/>
    </row>
    <row r="15" spans="1:1024" x14ac:dyDescent="0.2">
      <c r="B15" s="8" t="s">
        <v>80</v>
      </c>
      <c r="C15" s="11" t="s">
        <v>81</v>
      </c>
      <c r="D15" s="12"/>
      <c r="F15" s="8" t="s">
        <v>15</v>
      </c>
      <c r="G15" s="13"/>
    </row>
    <row r="16" spans="1:1024" x14ac:dyDescent="0.2">
      <c r="B16" s="8" t="s">
        <v>13</v>
      </c>
      <c r="C16" s="11" t="s">
        <v>14</v>
      </c>
      <c r="D16" s="12"/>
      <c r="F16" s="8" t="s">
        <v>18</v>
      </c>
      <c r="G16" s="13"/>
    </row>
    <row r="17" spans="2:7" x14ac:dyDescent="0.2">
      <c r="B17" s="14" t="s">
        <v>82</v>
      </c>
      <c r="C17" s="11" t="s">
        <v>17</v>
      </c>
      <c r="D17" s="15"/>
      <c r="F17" s="8" t="s">
        <v>20</v>
      </c>
      <c r="G17" s="17">
        <f>G16*G15</f>
        <v>0</v>
      </c>
    </row>
    <row r="18" spans="2:7" x14ac:dyDescent="0.2">
      <c r="B18" s="14" t="s">
        <v>146</v>
      </c>
      <c r="C18" s="11" t="s">
        <v>147</v>
      </c>
      <c r="D18" s="9"/>
    </row>
    <row r="19" spans="2:7" x14ac:dyDescent="0.2">
      <c r="B19" s="18"/>
      <c r="C19" s="19"/>
      <c r="D19" s="20"/>
    </row>
    <row r="20" spans="2:7" x14ac:dyDescent="0.2">
      <c r="B20" s="153" t="s">
        <v>203</v>
      </c>
      <c r="C20" s="153"/>
      <c r="D20" s="153"/>
      <c r="E20" s="153"/>
      <c r="F20" s="153"/>
      <c r="G20" s="18"/>
    </row>
    <row r="21" spans="2:7" x14ac:dyDescent="0.2">
      <c r="B21" s="8" t="s">
        <v>83</v>
      </c>
      <c r="C21" s="64"/>
      <c r="F21" s="69"/>
      <c r="G21" s="18"/>
    </row>
    <row r="22" spans="2:7" x14ac:dyDescent="0.2">
      <c r="B22" s="8" t="s">
        <v>84</v>
      </c>
      <c r="C22" s="64"/>
      <c r="F22" s="69"/>
      <c r="G22" s="18"/>
    </row>
    <row r="23" spans="2:7" x14ac:dyDescent="0.2">
      <c r="B23" s="70"/>
      <c r="C23" s="71"/>
      <c r="F23" s="69"/>
      <c r="G23" s="18"/>
    </row>
    <row r="24" spans="2:7" ht="25.5" x14ac:dyDescent="0.2">
      <c r="B24" s="70"/>
      <c r="C24" s="72" t="s">
        <v>85</v>
      </c>
      <c r="D24" s="28" t="s">
        <v>86</v>
      </c>
      <c r="E24" s="48" t="s">
        <v>87</v>
      </c>
      <c r="F24" s="73" t="s">
        <v>88</v>
      </c>
      <c r="G24"/>
    </row>
    <row r="25" spans="2:7" x14ac:dyDescent="0.2">
      <c r="B25" s="8" t="s">
        <v>89</v>
      </c>
      <c r="C25" s="65"/>
      <c r="D25" s="66">
        <v>0.84</v>
      </c>
      <c r="E25" s="33"/>
      <c r="F25" s="67"/>
      <c r="G25"/>
    </row>
    <row r="26" spans="2:7" x14ac:dyDescent="0.2">
      <c r="B26" s="8" t="s">
        <v>90</v>
      </c>
      <c r="C26" s="65"/>
      <c r="D26" s="66">
        <v>0.51</v>
      </c>
      <c r="E26" s="33"/>
      <c r="F26" s="67"/>
      <c r="G26"/>
    </row>
    <row r="27" spans="2:7" x14ac:dyDescent="0.2">
      <c r="B27" s="8" t="s">
        <v>91</v>
      </c>
      <c r="C27" s="65"/>
      <c r="D27" s="74">
        <v>1.0900000000000001</v>
      </c>
      <c r="E27" s="33"/>
      <c r="F27" s="67"/>
      <c r="G27"/>
    </row>
    <row r="28" spans="2:7" x14ac:dyDescent="0.2">
      <c r="B28" s="70"/>
      <c r="C28" s="71"/>
      <c r="F28" s="69"/>
      <c r="G28" s="18"/>
    </row>
    <row r="29" spans="2:7" x14ac:dyDescent="0.2">
      <c r="B29" s="70"/>
      <c r="C29" s="11" t="s">
        <v>92</v>
      </c>
      <c r="D29" s="11" t="s">
        <v>93</v>
      </c>
      <c r="E29" s="11" t="s">
        <v>23</v>
      </c>
      <c r="F29" s="69"/>
      <c r="G29" s="18"/>
    </row>
    <row r="30" spans="2:7" x14ac:dyDescent="0.2">
      <c r="B30" s="8" t="s">
        <v>94</v>
      </c>
      <c r="C30" s="75" t="str">
        <f>IF(G42="","",E30*(G42-E25)/G42)</f>
        <v/>
      </c>
      <c r="D30" s="75" t="str">
        <f>IF(G42="","",E30-C30)</f>
        <v/>
      </c>
      <c r="E30" s="75">
        <f>(0.9-F25)*C25*D25</f>
        <v>0</v>
      </c>
      <c r="F30" s="69"/>
      <c r="G30" s="18"/>
    </row>
    <row r="31" spans="2:7" x14ac:dyDescent="0.2">
      <c r="B31" s="8" t="s">
        <v>180</v>
      </c>
      <c r="C31" s="75" t="str">
        <f>IF(G42="","",E31*(G42-E26)/G42)</f>
        <v/>
      </c>
      <c r="D31" s="75" t="str">
        <f>IF(G42="","",E31-C31)</f>
        <v/>
      </c>
      <c r="E31" s="75">
        <f>(0.9-F26)*C26*D26</f>
        <v>0</v>
      </c>
      <c r="F31" s="69"/>
      <c r="G31" s="18"/>
    </row>
    <row r="32" spans="2:7" x14ac:dyDescent="0.2">
      <c r="B32" s="8" t="s">
        <v>95</v>
      </c>
      <c r="C32" s="75" t="str">
        <f>IF(G42="","",E32*(G42-E27)/G42)</f>
        <v/>
      </c>
      <c r="D32" s="75" t="str">
        <f>IF(G42="","",E32-C32)</f>
        <v/>
      </c>
      <c r="E32" s="75">
        <f>(1-F27)*C27*D27</f>
        <v>0</v>
      </c>
      <c r="F32" s="69"/>
      <c r="G32" s="18"/>
    </row>
    <row r="33" spans="2:7" x14ac:dyDescent="0.2">
      <c r="B33" s="25" t="s">
        <v>204</v>
      </c>
      <c r="C33" s="27" t="str">
        <f>IF(G42="","",C32+C30+C31+C21)</f>
        <v/>
      </c>
      <c r="D33" s="27" t="str">
        <f>IF(G42="","",D32+D30+D31+C22)</f>
        <v/>
      </c>
      <c r="E33" s="27">
        <f>C21+C22+E30+E31+E32</f>
        <v>0</v>
      </c>
      <c r="F33" s="76"/>
      <c r="G33" s="18"/>
    </row>
    <row r="34" spans="2:7" x14ac:dyDescent="0.2">
      <c r="B34" s="18"/>
      <c r="C34" s="19"/>
      <c r="D34" s="20"/>
    </row>
    <row r="35" spans="2:7" x14ac:dyDescent="0.2">
      <c r="B35" s="155" t="s">
        <v>24</v>
      </c>
      <c r="C35" s="155"/>
      <c r="D35" s="155"/>
      <c r="E35" s="155"/>
      <c r="F35" s="153" t="s">
        <v>25</v>
      </c>
      <c r="G35" s="153"/>
    </row>
    <row r="36" spans="2:7" x14ac:dyDescent="0.2">
      <c r="D36" s="11" t="s">
        <v>96</v>
      </c>
      <c r="E36" s="11" t="s">
        <v>27</v>
      </c>
      <c r="G36" s="11" t="s">
        <v>97</v>
      </c>
    </row>
    <row r="37" spans="2:7" x14ac:dyDescent="0.2">
      <c r="B37" s="156" t="s">
        <v>29</v>
      </c>
      <c r="C37" s="29" t="s">
        <v>98</v>
      </c>
      <c r="D37" s="12"/>
      <c r="E37" s="170">
        <f>D37+D38</f>
        <v>0</v>
      </c>
      <c r="F37" s="18"/>
    </row>
    <row r="38" spans="2:7" x14ac:dyDescent="0.2">
      <c r="B38" s="156"/>
      <c r="C38" s="4" t="s">
        <v>99</v>
      </c>
      <c r="D38" s="12"/>
      <c r="E38" s="170"/>
      <c r="F38" s="77" t="s">
        <v>100</v>
      </c>
      <c r="G38" s="68"/>
    </row>
    <row r="39" spans="2:7" x14ac:dyDescent="0.2">
      <c r="B39" s="156" t="s">
        <v>30</v>
      </c>
      <c r="C39" s="31" t="s">
        <v>99</v>
      </c>
      <c r="D39" s="32"/>
      <c r="E39" s="157">
        <f>D39+D40+D41</f>
        <v>0</v>
      </c>
      <c r="F39" s="35" t="s">
        <v>100</v>
      </c>
      <c r="G39" s="13"/>
    </row>
    <row r="40" spans="2:7" x14ac:dyDescent="0.2">
      <c r="B40" s="156"/>
      <c r="C40" s="8" t="s">
        <v>101</v>
      </c>
      <c r="D40" s="12"/>
      <c r="E40" s="157"/>
      <c r="F40" s="35" t="s">
        <v>102</v>
      </c>
      <c r="G40" s="33"/>
    </row>
    <row r="41" spans="2:7" x14ac:dyDescent="0.2">
      <c r="B41" s="156"/>
      <c r="C41" s="78" t="s">
        <v>103</v>
      </c>
      <c r="D41" s="34"/>
      <c r="E41" s="157"/>
      <c r="F41" s="4" t="s">
        <v>104</v>
      </c>
      <c r="G41" s="36"/>
    </row>
    <row r="42" spans="2:7" x14ac:dyDescent="0.2">
      <c r="F42" s="37" t="s">
        <v>31</v>
      </c>
      <c r="G42" s="38" t="str">
        <f>IF(ISBLANK(D37),"",G38+G39+(G40*D40+(G40+G41)*D41)/(D39+D40+D41)-(D38/(D37+D38)*G38))</f>
        <v/>
      </c>
    </row>
    <row r="43" spans="2:7" x14ac:dyDescent="0.2">
      <c r="F43" s="39"/>
      <c r="G43" s="40"/>
    </row>
    <row r="44" spans="2:7" x14ac:dyDescent="0.2">
      <c r="B44" s="153" t="s">
        <v>105</v>
      </c>
      <c r="C44" s="153"/>
      <c r="D44" s="153"/>
      <c r="F44" s="39"/>
      <c r="G44" s="40"/>
    </row>
    <row r="45" spans="2:7" ht="25.5" x14ac:dyDescent="0.2">
      <c r="B45" s="47" t="s">
        <v>106</v>
      </c>
      <c r="C45" s="48" t="s">
        <v>107</v>
      </c>
      <c r="D45" s="48" t="s">
        <v>108</v>
      </c>
      <c r="E45"/>
      <c r="F45" s="39"/>
      <c r="G45" s="40"/>
    </row>
    <row r="46" spans="2:7" x14ac:dyDescent="0.2">
      <c r="B46" s="47" t="s">
        <v>109</v>
      </c>
      <c r="C46" s="53"/>
      <c r="D46" s="6"/>
      <c r="E46"/>
      <c r="F46" s="39"/>
      <c r="G46" s="40"/>
    </row>
    <row r="47" spans="2:7" x14ac:dyDescent="0.2">
      <c r="B47" s="47" t="s">
        <v>110</v>
      </c>
      <c r="C47" s="53"/>
      <c r="D47" s="6"/>
      <c r="E47"/>
      <c r="F47" s="39"/>
      <c r="G47" s="40"/>
    </row>
    <row r="48" spans="2:7" x14ac:dyDescent="0.2">
      <c r="B48" s="47" t="s">
        <v>111</v>
      </c>
      <c r="C48" s="53"/>
      <c r="D48" s="6"/>
      <c r="E48"/>
      <c r="F48" s="39"/>
      <c r="G48" s="40"/>
    </row>
    <row r="49" spans="2:7" x14ac:dyDescent="0.2">
      <c r="F49" s="39"/>
      <c r="G49" s="40"/>
    </row>
    <row r="50" spans="2:7" x14ac:dyDescent="0.2">
      <c r="B50" s="153" t="s">
        <v>119</v>
      </c>
      <c r="C50" s="153"/>
      <c r="D50" s="153"/>
      <c r="F50" s="39"/>
      <c r="G50" s="40"/>
    </row>
    <row r="51" spans="2:7" x14ac:dyDescent="0.2">
      <c r="B51" s="8" t="s">
        <v>120</v>
      </c>
      <c r="C51" s="11" t="s">
        <v>121</v>
      </c>
      <c r="D51" s="12"/>
      <c r="E51" s="135" t="str">
        <f>IF((D51&lt;25),"Impossible de conserver un PTRA : masse maximale au point d'attelage inférieure aux exigences réglementaires","")</f>
        <v>Impossible de conserver un PTRA : masse maximale au point d'attelage inférieure aux exigences réglementaires</v>
      </c>
    </row>
    <row r="52" spans="2:7" x14ac:dyDescent="0.2">
      <c r="B52" s="166" t="s">
        <v>122</v>
      </c>
      <c r="C52" s="166"/>
      <c r="D52" s="33"/>
    </row>
    <row r="53" spans="2:7" x14ac:dyDescent="0.2">
      <c r="B53" s="166" t="s">
        <v>123</v>
      </c>
      <c r="C53" s="166"/>
      <c r="D53" s="42" t="e">
        <f>D52+G40+G41-C114</f>
        <v>#DIV/0!</v>
      </c>
    </row>
    <row r="54" spans="2:7" x14ac:dyDescent="0.2">
      <c r="B54" s="166" t="s">
        <v>148</v>
      </c>
      <c r="C54" s="166"/>
      <c r="D54" s="42" t="e">
        <f>G42+D53</f>
        <v>#VALUE!</v>
      </c>
    </row>
    <row r="56" spans="2:7" x14ac:dyDescent="0.2">
      <c r="B56" s="41" t="s">
        <v>33</v>
      </c>
      <c r="C56" s="11"/>
      <c r="D56" s="120"/>
    </row>
    <row r="57" spans="2:7" x14ac:dyDescent="0.2">
      <c r="B57" s="41" t="s">
        <v>34</v>
      </c>
      <c r="C57" s="11"/>
      <c r="D57" s="120"/>
    </row>
    <row r="58" spans="2:7" x14ac:dyDescent="0.2">
      <c r="B58" s="8" t="s">
        <v>35</v>
      </c>
      <c r="C58" s="8"/>
      <c r="D58" s="121" t="e">
        <f>D57+G40+G41-C114</f>
        <v>#DIV/0!</v>
      </c>
    </row>
    <row r="59" spans="2:7" x14ac:dyDescent="0.2">
      <c r="B59" s="154" t="s">
        <v>36</v>
      </c>
      <c r="C59" s="154"/>
      <c r="D59" s="121" t="e">
        <f>D56/2-D58</f>
        <v>#DIV/0!</v>
      </c>
    </row>
    <row r="60" spans="2:7" x14ac:dyDescent="0.2">
      <c r="B60" s="154" t="s">
        <v>149</v>
      </c>
      <c r="C60" s="154"/>
      <c r="D60" s="43" t="e">
        <f>G42-D59</f>
        <v>#VALUE!</v>
      </c>
    </row>
    <row r="61" spans="2:7" x14ac:dyDescent="0.2">
      <c r="B61" s="79"/>
      <c r="C61" s="45"/>
      <c r="D61" s="20"/>
    </row>
    <row r="62" spans="2:7" x14ac:dyDescent="0.2">
      <c r="B62" s="80" t="s">
        <v>125</v>
      </c>
      <c r="C62" s="11"/>
      <c r="D62" s="81" t="e">
        <f>D16-C33-D33-D17*75-D51</f>
        <v>#VALUE!</v>
      </c>
    </row>
    <row r="63" spans="2:7" x14ac:dyDescent="0.2">
      <c r="B63" s="44"/>
      <c r="C63" s="45"/>
      <c r="D63" s="20"/>
    </row>
    <row r="64" spans="2:7" x14ac:dyDescent="0.2">
      <c r="B64" s="153" t="s">
        <v>150</v>
      </c>
      <c r="C64" s="153"/>
      <c r="D64" s="153"/>
    </row>
    <row r="65" spans="2:5" x14ac:dyDescent="0.2">
      <c r="B65" s="21"/>
      <c r="C65" s="55" t="s">
        <v>68</v>
      </c>
      <c r="D65" s="56" t="s">
        <v>69</v>
      </c>
    </row>
    <row r="66" spans="2:5" x14ac:dyDescent="0.2">
      <c r="B66" s="28" t="s">
        <v>151</v>
      </c>
      <c r="C66" s="82">
        <f>D17</f>
        <v>0</v>
      </c>
      <c r="D66" s="82">
        <f>IF(D15&gt;3500,9,7)</f>
        <v>7</v>
      </c>
    </row>
    <row r="67" spans="2:5" ht="25.35" customHeight="1" x14ac:dyDescent="0.2">
      <c r="B67" s="172" t="s">
        <v>152</v>
      </c>
      <c r="C67" s="172"/>
      <c r="D67" s="51"/>
    </row>
    <row r="68" spans="2:5" x14ac:dyDescent="0.2">
      <c r="B68" s="28" t="s">
        <v>70</v>
      </c>
      <c r="C68" s="57" t="e">
        <f>D15-C33-D33-(D17-1)*68-75+D67</f>
        <v>#VALUE!</v>
      </c>
      <c r="D68" s="58">
        <f>IF(D17&lt;2,100,IF(D17&lt;4,150,68*(D17-1)))</f>
        <v>100</v>
      </c>
    </row>
    <row r="69" spans="2:5" x14ac:dyDescent="0.2">
      <c r="B69" s="28" t="str">
        <f>IF(D18&lt;&gt;"Autre","Longueur minimale de la zone de cargaison :","")</f>
        <v>Longueur minimale de la zone de cargaison :</v>
      </c>
      <c r="C69" s="42">
        <f>IF(D18&lt;&gt;"Autre",D56,"")</f>
        <v>0</v>
      </c>
      <c r="D69" s="43">
        <f>IF(D18&lt;&gt;"Autre",IF(D18="BE (Pick-up)",0.4*G42,IF(D18="BB (Fourgon)",IF(SUM(D47:D48)=0,0.4*G42,0.3*G42),0)),"")</f>
        <v>0</v>
      </c>
    </row>
    <row r="71" spans="2:5" x14ac:dyDescent="0.2">
      <c r="B71" s="153" t="s">
        <v>129</v>
      </c>
      <c r="C71" s="153"/>
      <c r="D71" s="153"/>
      <c r="E71" s="153"/>
    </row>
    <row r="72" spans="2:5" x14ac:dyDescent="0.2">
      <c r="B72" s="18"/>
      <c r="C72" s="61" t="s">
        <v>29</v>
      </c>
      <c r="D72" s="61" t="s">
        <v>30</v>
      </c>
      <c r="E72" s="61" t="s">
        <v>23</v>
      </c>
    </row>
    <row r="73" spans="2:5" x14ac:dyDescent="0.2">
      <c r="B73" s="8" t="s">
        <v>72</v>
      </c>
      <c r="C73" s="57" t="str">
        <f t="shared" ref="C73:E74" si="0">C83</f>
        <v/>
      </c>
      <c r="D73" s="57" t="str">
        <f t="shared" si="0"/>
        <v/>
      </c>
      <c r="E73" s="57">
        <f t="shared" si="0"/>
        <v>0</v>
      </c>
    </row>
    <row r="74" spans="2:5" x14ac:dyDescent="0.2">
      <c r="B74" s="8" t="s">
        <v>130</v>
      </c>
      <c r="C74" s="57" t="e">
        <f t="shared" si="0"/>
        <v>#VALUE!</v>
      </c>
      <c r="D74" s="57" t="e">
        <f t="shared" si="0"/>
        <v>#VALUE!</v>
      </c>
      <c r="E74" s="57" t="e">
        <f t="shared" si="0"/>
        <v>#VALUE!</v>
      </c>
    </row>
    <row r="75" spans="2:5" x14ac:dyDescent="0.2">
      <c r="B75" s="8" t="s">
        <v>131</v>
      </c>
      <c r="C75" s="81">
        <v>0</v>
      </c>
      <c r="D75" s="81">
        <v>0</v>
      </c>
      <c r="E75" s="81">
        <f>D75+C75</f>
        <v>0</v>
      </c>
    </row>
    <row r="76" spans="2:5" x14ac:dyDescent="0.2">
      <c r="B76" s="8" t="s">
        <v>73</v>
      </c>
      <c r="C76" s="57" t="e">
        <f>(D62+D51)*(G42-D60)/G42</f>
        <v>#VALUE!</v>
      </c>
      <c r="D76" s="57" t="e">
        <f>(D62+D51)*D60/G42</f>
        <v>#VALUE!</v>
      </c>
      <c r="E76" s="57" t="e">
        <f>D76+C76</f>
        <v>#VALUE!</v>
      </c>
    </row>
    <row r="77" spans="2:5" x14ac:dyDescent="0.2">
      <c r="B77" s="62" t="s">
        <v>74</v>
      </c>
      <c r="C77" s="63" t="e">
        <f>SUM(C73:C76)</f>
        <v>#VALUE!</v>
      </c>
      <c r="D77" s="63" t="e">
        <f>SUM(D73:D76)</f>
        <v>#VALUE!</v>
      </c>
      <c r="E77" s="63" t="e">
        <f>SUM(E73:E76)</f>
        <v>#VALUE!</v>
      </c>
    </row>
    <row r="78" spans="2:5" x14ac:dyDescent="0.2">
      <c r="B78" s="62" t="s">
        <v>75</v>
      </c>
      <c r="C78" s="63">
        <f>E37</f>
        <v>0</v>
      </c>
      <c r="D78" s="63">
        <f>E39</f>
        <v>0</v>
      </c>
      <c r="E78" s="63">
        <f>D16</f>
        <v>0</v>
      </c>
    </row>
    <row r="79" spans="2:5" x14ac:dyDescent="0.2">
      <c r="B79" s="62" t="s">
        <v>132</v>
      </c>
      <c r="C79" s="83" t="e">
        <f>C77/D15</f>
        <v>#VALUE!</v>
      </c>
      <c r="D79" s="84"/>
      <c r="E79" s="84"/>
    </row>
    <row r="81" spans="2:7" x14ac:dyDescent="0.2">
      <c r="B81" s="153" t="s">
        <v>133</v>
      </c>
      <c r="C81" s="153"/>
      <c r="D81" s="153"/>
      <c r="E81" s="153"/>
    </row>
    <row r="82" spans="2:7" x14ac:dyDescent="0.2">
      <c r="B82" s="18"/>
      <c r="C82" s="61" t="s">
        <v>29</v>
      </c>
      <c r="D82" s="61" t="s">
        <v>30</v>
      </c>
      <c r="E82" s="61" t="s">
        <v>23</v>
      </c>
    </row>
    <row r="83" spans="2:7" x14ac:dyDescent="0.2">
      <c r="B83" s="8" t="s">
        <v>72</v>
      </c>
      <c r="C83" s="57" t="str">
        <f>C33</f>
        <v/>
      </c>
      <c r="D83" s="57" t="str">
        <f>D33</f>
        <v/>
      </c>
      <c r="E83" s="57">
        <f>E33</f>
        <v>0</v>
      </c>
    </row>
    <row r="84" spans="2:7" x14ac:dyDescent="0.2">
      <c r="B84" s="8" t="s">
        <v>130</v>
      </c>
      <c r="C84" s="57" t="e">
        <f>(SUMPRODUCT(G42-C46:C48,D46:D48)*75)/G42</f>
        <v>#VALUE!</v>
      </c>
      <c r="D84" s="57" t="e">
        <f>75*SUMPRODUCT(C46:C48,D46:D48)/G42</f>
        <v>#VALUE!</v>
      </c>
      <c r="E84" s="57" t="e">
        <f>D84+C84</f>
        <v>#VALUE!</v>
      </c>
    </row>
    <row r="85" spans="2:7" x14ac:dyDescent="0.2">
      <c r="B85" s="8" t="s">
        <v>131</v>
      </c>
      <c r="C85" s="81" t="e">
        <f>D51*(G42-D54)/G42</f>
        <v>#VALUE!</v>
      </c>
      <c r="D85" s="81" t="e">
        <f>D51*D54/G42</f>
        <v>#VALUE!</v>
      </c>
      <c r="E85" s="81" t="e">
        <f>D85+C85</f>
        <v>#VALUE!</v>
      </c>
    </row>
    <row r="86" spans="2:7" x14ac:dyDescent="0.2">
      <c r="B86" s="8" t="s">
        <v>73</v>
      </c>
      <c r="C86" s="81" t="e">
        <f>D62*(G42-D60)/G42</f>
        <v>#VALUE!</v>
      </c>
      <c r="D86" s="57" t="e">
        <f>D62*D60/G42</f>
        <v>#VALUE!</v>
      </c>
      <c r="E86" s="57" t="e">
        <f>D86+C86</f>
        <v>#VALUE!</v>
      </c>
    </row>
    <row r="87" spans="2:7" x14ac:dyDescent="0.2">
      <c r="B87" s="62" t="s">
        <v>74</v>
      </c>
      <c r="C87" s="63" t="e">
        <f>SUM(C83:C86)</f>
        <v>#VALUE!</v>
      </c>
      <c r="D87" s="63" t="e">
        <f>SUM(D83:D86)</f>
        <v>#VALUE!</v>
      </c>
      <c r="E87" s="63" t="e">
        <f>SUM(E83:E86)</f>
        <v>#VALUE!</v>
      </c>
    </row>
    <row r="88" spans="2:7" x14ac:dyDescent="0.2">
      <c r="B88" s="62" t="s">
        <v>75</v>
      </c>
      <c r="C88" s="63">
        <f>E37</f>
        <v>0</v>
      </c>
      <c r="D88" s="63">
        <f>IF(D51&gt;0,1.15*E39,E39)</f>
        <v>0</v>
      </c>
      <c r="E88" s="63">
        <f>D16</f>
        <v>0</v>
      </c>
    </row>
    <row r="89" spans="2:7" x14ac:dyDescent="0.2">
      <c r="B89" s="62" t="s">
        <v>132</v>
      </c>
      <c r="C89" s="83" t="e">
        <f>C87/D15</f>
        <v>#VALUE!</v>
      </c>
      <c r="D89" s="85"/>
      <c r="E89" s="84"/>
      <c r="G89"/>
    </row>
    <row r="90" spans="2:7" x14ac:dyDescent="0.2">
      <c r="F90" s="18"/>
    </row>
    <row r="91" spans="2:7" x14ac:dyDescent="0.2">
      <c r="B91" s="153" t="s">
        <v>134</v>
      </c>
      <c r="C91" s="153"/>
      <c r="D91" s="153"/>
      <c r="E91" s="153"/>
    </row>
    <row r="92" spans="2:7" x14ac:dyDescent="0.2">
      <c r="B92" s="18"/>
      <c r="C92" s="61" t="s">
        <v>29</v>
      </c>
      <c r="D92" s="61" t="s">
        <v>30</v>
      </c>
      <c r="E92" s="61" t="s">
        <v>23</v>
      </c>
    </row>
    <row r="93" spans="2:7" x14ac:dyDescent="0.2">
      <c r="B93" s="8" t="s">
        <v>72</v>
      </c>
      <c r="C93" s="57" t="str">
        <f t="shared" ref="C93:E95" si="1">C83</f>
        <v/>
      </c>
      <c r="D93" s="57" t="str">
        <f t="shared" si="1"/>
        <v/>
      </c>
      <c r="E93" s="57">
        <f t="shared" si="1"/>
        <v>0</v>
      </c>
    </row>
    <row r="94" spans="2:7" x14ac:dyDescent="0.2">
      <c r="B94" s="8" t="s">
        <v>130</v>
      </c>
      <c r="C94" s="57" t="e">
        <f t="shared" si="1"/>
        <v>#VALUE!</v>
      </c>
      <c r="D94" s="57" t="e">
        <f t="shared" si="1"/>
        <v>#VALUE!</v>
      </c>
      <c r="E94" s="57" t="e">
        <f t="shared" si="1"/>
        <v>#VALUE!</v>
      </c>
    </row>
    <row r="95" spans="2:7" x14ac:dyDescent="0.2">
      <c r="B95" s="8" t="s">
        <v>131</v>
      </c>
      <c r="C95" s="81" t="e">
        <f t="shared" si="1"/>
        <v>#VALUE!</v>
      </c>
      <c r="D95" s="81" t="e">
        <f t="shared" si="1"/>
        <v>#VALUE!</v>
      </c>
      <c r="E95" s="81" t="e">
        <f t="shared" si="1"/>
        <v>#VALUE!</v>
      </c>
    </row>
    <row r="96" spans="2:7" x14ac:dyDescent="0.2">
      <c r="B96" s="8" t="s">
        <v>73</v>
      </c>
      <c r="C96" s="81" t="e">
        <f>(D62+D51)*(G42-D60)/G42</f>
        <v>#VALUE!</v>
      </c>
      <c r="D96" s="57" t="e">
        <f>(D62+D51)*D60/G42</f>
        <v>#VALUE!</v>
      </c>
      <c r="E96" s="57" t="e">
        <f>D96+C96</f>
        <v>#VALUE!</v>
      </c>
    </row>
    <row r="97" spans="1:1024" x14ac:dyDescent="0.2">
      <c r="B97" s="62" t="s">
        <v>74</v>
      </c>
      <c r="C97" s="63" t="e">
        <f>SUM(C93:C96)</f>
        <v>#VALUE!</v>
      </c>
      <c r="D97" s="63" t="e">
        <f>SUM(D93:D96)</f>
        <v>#VALUE!</v>
      </c>
      <c r="E97" s="63" t="e">
        <f>SUM(E93:E96)</f>
        <v>#VALUE!</v>
      </c>
    </row>
    <row r="98" spans="1:1024" x14ac:dyDescent="0.2">
      <c r="B98" s="62" t="s">
        <v>75</v>
      </c>
      <c r="C98" s="63">
        <f>E37</f>
        <v>0</v>
      </c>
      <c r="D98" s="63">
        <f>D88</f>
        <v>0</v>
      </c>
      <c r="E98" s="63">
        <f>D16+D51</f>
        <v>0</v>
      </c>
    </row>
    <row r="99" spans="1:1024" x14ac:dyDescent="0.2">
      <c r="B99" s="62" t="s">
        <v>132</v>
      </c>
      <c r="C99" s="83" t="e">
        <f>C97/D15</f>
        <v>#VALUE!</v>
      </c>
      <c r="D99" s="85"/>
      <c r="E99" s="84"/>
    </row>
    <row r="101" spans="1:1024" x14ac:dyDescent="0.2">
      <c r="B101" s="85"/>
    </row>
    <row r="102" spans="1:1024" ht="12" customHeight="1" x14ac:dyDescent="0.2">
      <c r="B102" s="125"/>
      <c r="C102" s="125"/>
      <c r="D102" s="125"/>
      <c r="E102" s="125"/>
      <c r="F102" s="125"/>
      <c r="G102" s="125"/>
    </row>
    <row r="103" spans="1:1024" x14ac:dyDescent="0.2">
      <c r="B103" s="165" t="s">
        <v>208</v>
      </c>
      <c r="C103" s="165"/>
      <c r="D103" s="165"/>
      <c r="E103" s="165"/>
    </row>
    <row r="104" spans="1:1024" x14ac:dyDescent="0.2">
      <c r="B104" s="163" t="s">
        <v>209</v>
      </c>
      <c r="C104" s="163"/>
      <c r="D104" s="163"/>
      <c r="E104" s="134" t="e">
        <f>IF(AND(MAX(D87,D97)&gt;E39,(MAX(D87,D97)&lt;(1.15*E39))),"Conforme sous condition ci-après","Non concerné")</f>
        <v>#VALUE!</v>
      </c>
    </row>
    <row r="105" spans="1:1024" ht="24.75" customHeight="1" x14ac:dyDescent="0.2">
      <c r="B105" s="164" t="s">
        <v>211</v>
      </c>
      <c r="C105" s="164"/>
      <c r="D105" s="164"/>
      <c r="E105" s="134"/>
    </row>
    <row r="106" spans="1:1024" x14ac:dyDescent="0.2">
      <c r="B106" s="137" t="s">
        <v>210</v>
      </c>
      <c r="C106" s="137"/>
      <c r="D106" s="137"/>
      <c r="E106" s="145" t="e">
        <f>IF(VLOOKUP(1,B124:F324,4,0)&gt;=B122/2,VLOOKUP(1,B124:F324,2,0),VLOOKUP(1,B124:F324,2,0))+1</f>
        <v>#N/A</v>
      </c>
    </row>
    <row r="107" spans="1:1024" x14ac:dyDescent="0.2">
      <c r="B107" s="86"/>
    </row>
    <row r="108" spans="1:1024" x14ac:dyDescent="0.2">
      <c r="B108" s="86"/>
      <c r="D108" s="86"/>
    </row>
    <row r="109" spans="1:1024" x14ac:dyDescent="0.2">
      <c r="B109" s="87"/>
    </row>
    <row r="110" spans="1:1024" hidden="1" x14ac:dyDescent="0.2">
      <c r="A110" s="91"/>
      <c r="B110" s="87"/>
      <c r="C110" s="91"/>
      <c r="D110" s="86"/>
      <c r="E110" s="91"/>
      <c r="F110" s="91"/>
      <c r="G110" s="91"/>
      <c r="H110" s="91"/>
      <c r="I110" s="91"/>
      <c r="J110" s="91"/>
      <c r="K110" s="91"/>
      <c r="L110" s="91"/>
      <c r="M110" s="91"/>
      <c r="N110" s="91"/>
      <c r="O110" s="91"/>
      <c r="P110" s="91"/>
      <c r="Q110" s="91"/>
      <c r="R110" s="91"/>
      <c r="S110" s="91"/>
      <c r="T110" s="91"/>
      <c r="U110" s="91"/>
      <c r="V110" s="91"/>
      <c r="W110" s="91"/>
      <c r="X110" s="91"/>
      <c r="Y110" s="91"/>
      <c r="Z110" s="91"/>
      <c r="AA110" s="91"/>
      <c r="AB110" s="91"/>
      <c r="AC110" s="91"/>
      <c r="AD110" s="91"/>
      <c r="AE110" s="91"/>
      <c r="AF110" s="91"/>
      <c r="AG110" s="91"/>
      <c r="AH110" s="91"/>
      <c r="AI110" s="91"/>
      <c r="AJ110" s="91"/>
      <c r="AK110" s="91"/>
      <c r="AL110" s="91"/>
      <c r="AM110" s="91"/>
      <c r="AN110" s="91"/>
      <c r="AO110" s="91"/>
      <c r="AP110" s="91"/>
      <c r="AQ110" s="91"/>
      <c r="AR110" s="91"/>
      <c r="AS110" s="91"/>
      <c r="AT110" s="91"/>
      <c r="AU110" s="91"/>
      <c r="AV110" s="91"/>
      <c r="AW110" s="91"/>
      <c r="AX110" s="91"/>
      <c r="AY110" s="91"/>
      <c r="AZ110" s="91"/>
      <c r="BA110" s="91"/>
      <c r="BB110" s="91"/>
      <c r="BC110" s="91"/>
      <c r="BD110" s="91"/>
      <c r="BE110" s="91"/>
      <c r="BF110" s="91"/>
      <c r="BG110" s="91"/>
      <c r="BH110" s="91"/>
      <c r="BI110" s="91"/>
      <c r="BJ110" s="91"/>
      <c r="BK110" s="91"/>
      <c r="BL110" s="91"/>
      <c r="BM110" s="91"/>
      <c r="BN110" s="91"/>
      <c r="BO110" s="91"/>
      <c r="BP110" s="91"/>
      <c r="BQ110" s="91"/>
      <c r="BR110" s="91"/>
      <c r="BS110" s="91"/>
      <c r="BT110" s="91"/>
      <c r="BU110" s="91"/>
      <c r="BV110" s="91"/>
      <c r="BW110" s="91"/>
      <c r="BX110" s="91"/>
      <c r="BY110" s="91"/>
      <c r="BZ110" s="91"/>
      <c r="CA110" s="91"/>
      <c r="CB110" s="91"/>
      <c r="CC110" s="91"/>
      <c r="CD110" s="91"/>
      <c r="CE110" s="91"/>
      <c r="CF110" s="91"/>
      <c r="CG110" s="91"/>
      <c r="CH110" s="91"/>
      <c r="CI110" s="91"/>
      <c r="CJ110" s="91"/>
      <c r="CK110" s="91"/>
      <c r="CL110" s="91"/>
      <c r="CM110" s="91"/>
      <c r="CN110" s="91"/>
      <c r="CO110" s="91"/>
      <c r="CP110" s="91"/>
      <c r="CQ110" s="91"/>
      <c r="CR110" s="91"/>
      <c r="CS110" s="91"/>
      <c r="CT110" s="91"/>
      <c r="CU110" s="91"/>
      <c r="CV110" s="91"/>
      <c r="CW110" s="91"/>
      <c r="CX110" s="91"/>
      <c r="CY110" s="91"/>
      <c r="CZ110" s="91"/>
      <c r="DA110" s="91"/>
      <c r="DB110" s="91"/>
      <c r="DC110" s="91"/>
      <c r="DD110" s="91"/>
      <c r="DE110" s="91"/>
      <c r="DF110" s="91"/>
      <c r="DG110" s="91"/>
      <c r="DH110" s="91"/>
      <c r="DI110" s="91"/>
      <c r="DJ110" s="91"/>
      <c r="DK110" s="91"/>
      <c r="DL110" s="91"/>
      <c r="DM110" s="91"/>
      <c r="DN110" s="91"/>
      <c r="DO110" s="91"/>
      <c r="DP110" s="91"/>
      <c r="DQ110" s="91"/>
      <c r="DR110" s="91"/>
      <c r="DS110" s="91"/>
      <c r="DT110" s="91"/>
      <c r="DU110" s="91"/>
      <c r="DV110" s="91"/>
      <c r="DW110" s="91"/>
      <c r="DX110" s="91"/>
      <c r="DY110" s="91"/>
      <c r="DZ110" s="91"/>
      <c r="EA110" s="91"/>
      <c r="EB110" s="91"/>
      <c r="EC110" s="91"/>
      <c r="ED110" s="91"/>
      <c r="EE110" s="91"/>
      <c r="EF110" s="91"/>
      <c r="EG110" s="91"/>
      <c r="EH110" s="91"/>
      <c r="EI110" s="91"/>
      <c r="EJ110" s="91"/>
      <c r="EK110" s="91"/>
      <c r="EL110" s="91"/>
      <c r="EM110" s="91"/>
      <c r="EN110" s="91"/>
      <c r="EO110" s="91"/>
      <c r="EP110" s="91"/>
      <c r="EQ110" s="91"/>
      <c r="ER110" s="91"/>
      <c r="ES110" s="91"/>
      <c r="ET110" s="91"/>
      <c r="EU110" s="91"/>
      <c r="EV110" s="91"/>
      <c r="EW110" s="91"/>
      <c r="EX110" s="91"/>
      <c r="EY110" s="91"/>
      <c r="EZ110" s="91"/>
      <c r="FA110" s="91"/>
      <c r="FB110" s="91"/>
      <c r="FC110" s="91"/>
      <c r="FD110" s="91"/>
      <c r="FE110" s="91"/>
      <c r="FF110" s="91"/>
      <c r="FG110" s="91"/>
      <c r="FH110" s="91"/>
      <c r="FI110" s="91"/>
      <c r="FJ110" s="91"/>
      <c r="FK110" s="91"/>
      <c r="FL110" s="91"/>
      <c r="FM110" s="91"/>
      <c r="FN110" s="91"/>
      <c r="FO110" s="91"/>
      <c r="FP110" s="91"/>
      <c r="FQ110" s="91"/>
      <c r="FR110" s="91"/>
      <c r="FS110" s="91"/>
      <c r="FT110" s="91"/>
      <c r="FU110" s="91"/>
      <c r="FV110" s="91"/>
      <c r="FW110" s="91"/>
      <c r="FX110" s="91"/>
      <c r="FY110" s="91"/>
      <c r="FZ110" s="91"/>
      <c r="GA110" s="91"/>
      <c r="GB110" s="91"/>
      <c r="GC110" s="91"/>
      <c r="GD110" s="91"/>
      <c r="GE110" s="91"/>
      <c r="GF110" s="91"/>
      <c r="GG110" s="91"/>
      <c r="GH110" s="91"/>
      <c r="GI110" s="91"/>
      <c r="GJ110" s="91"/>
      <c r="GK110" s="91"/>
      <c r="GL110" s="91"/>
      <c r="GM110" s="91"/>
      <c r="GN110" s="91"/>
      <c r="GO110" s="91"/>
      <c r="GP110" s="91"/>
      <c r="GQ110" s="91"/>
      <c r="GR110" s="91"/>
      <c r="GS110" s="91"/>
      <c r="GT110" s="91"/>
      <c r="GU110" s="91"/>
      <c r="GV110" s="91"/>
      <c r="GW110" s="91"/>
      <c r="GX110" s="91"/>
      <c r="GY110" s="91"/>
      <c r="GZ110" s="91"/>
      <c r="HA110" s="91"/>
      <c r="HB110" s="91"/>
      <c r="HC110" s="91"/>
      <c r="HD110" s="91"/>
      <c r="HE110" s="91"/>
      <c r="HF110" s="91"/>
      <c r="HG110" s="91"/>
      <c r="HH110" s="91"/>
      <c r="HI110" s="91"/>
      <c r="HJ110" s="91"/>
      <c r="HK110" s="91"/>
      <c r="HL110" s="91"/>
      <c r="HM110" s="91"/>
      <c r="HN110" s="91"/>
      <c r="HO110" s="91"/>
      <c r="HP110" s="91"/>
      <c r="HQ110" s="91"/>
      <c r="HR110" s="91"/>
      <c r="HS110" s="91"/>
      <c r="HT110" s="91"/>
      <c r="HU110" s="91"/>
      <c r="HV110" s="91"/>
      <c r="HW110" s="91"/>
      <c r="HX110" s="91"/>
      <c r="HY110" s="91"/>
      <c r="HZ110" s="91"/>
      <c r="IA110" s="91"/>
      <c r="IB110" s="91"/>
      <c r="IC110" s="91"/>
      <c r="ID110" s="91"/>
      <c r="IE110" s="91"/>
      <c r="IF110" s="91"/>
      <c r="IG110" s="91"/>
      <c r="IH110" s="91"/>
      <c r="II110" s="91"/>
      <c r="IJ110" s="91"/>
      <c r="IK110" s="91"/>
      <c r="IL110" s="91"/>
      <c r="IM110" s="91"/>
      <c r="IN110" s="91"/>
      <c r="IO110" s="91"/>
      <c r="IP110" s="91"/>
      <c r="IQ110" s="91"/>
      <c r="IR110" s="91"/>
      <c r="IS110" s="91"/>
      <c r="IT110" s="91"/>
      <c r="IU110" s="91"/>
      <c r="IV110" s="91"/>
      <c r="IW110" s="91"/>
      <c r="IX110" s="91"/>
      <c r="IY110" s="91"/>
      <c r="IZ110" s="91"/>
      <c r="JA110" s="91"/>
      <c r="JB110" s="91"/>
      <c r="JC110" s="91"/>
      <c r="JD110" s="91"/>
      <c r="JE110" s="91"/>
      <c r="JF110" s="91"/>
      <c r="JG110" s="91"/>
      <c r="JH110" s="91"/>
      <c r="JI110" s="91"/>
      <c r="JJ110" s="91"/>
      <c r="JK110" s="91"/>
      <c r="JL110" s="91"/>
      <c r="JM110" s="91"/>
      <c r="JN110" s="91"/>
      <c r="JO110" s="91"/>
      <c r="JP110" s="91"/>
      <c r="JQ110" s="91"/>
      <c r="JR110" s="91"/>
      <c r="JS110" s="91"/>
      <c r="JT110" s="91"/>
      <c r="JU110" s="91"/>
      <c r="JV110" s="91"/>
      <c r="JW110" s="91"/>
      <c r="JX110" s="91"/>
      <c r="JY110" s="91"/>
      <c r="JZ110" s="91"/>
      <c r="KA110" s="91"/>
      <c r="KB110" s="91"/>
      <c r="KC110" s="91"/>
      <c r="KD110" s="91"/>
      <c r="KE110" s="91"/>
      <c r="KF110" s="91"/>
      <c r="KG110" s="91"/>
      <c r="KH110" s="91"/>
      <c r="KI110" s="91"/>
      <c r="KJ110" s="91"/>
      <c r="KK110" s="91"/>
      <c r="KL110" s="91"/>
      <c r="KM110" s="91"/>
      <c r="KN110" s="91"/>
      <c r="KO110" s="91"/>
      <c r="KP110" s="91"/>
      <c r="KQ110" s="91"/>
      <c r="KR110" s="91"/>
      <c r="KS110" s="91"/>
      <c r="KT110" s="91"/>
      <c r="KU110" s="91"/>
      <c r="KV110" s="91"/>
      <c r="KW110" s="91"/>
      <c r="KX110" s="91"/>
      <c r="KY110" s="91"/>
      <c r="KZ110" s="91"/>
      <c r="LA110" s="91"/>
      <c r="LB110" s="91"/>
      <c r="LC110" s="91"/>
      <c r="LD110" s="91"/>
      <c r="LE110" s="91"/>
      <c r="LF110" s="91"/>
      <c r="LG110" s="91"/>
      <c r="LH110" s="91"/>
      <c r="LI110" s="91"/>
      <c r="LJ110" s="91"/>
      <c r="LK110" s="91"/>
      <c r="LL110" s="91"/>
      <c r="LM110" s="91"/>
      <c r="LN110" s="91"/>
      <c r="LO110" s="91"/>
      <c r="LP110" s="91"/>
      <c r="LQ110" s="91"/>
      <c r="LR110" s="91"/>
      <c r="LS110" s="91"/>
      <c r="LT110" s="91"/>
      <c r="LU110" s="91"/>
      <c r="LV110" s="91"/>
      <c r="LW110" s="91"/>
      <c r="LX110" s="91"/>
      <c r="LY110" s="91"/>
      <c r="LZ110" s="91"/>
      <c r="MA110" s="91"/>
      <c r="MB110" s="91"/>
      <c r="MC110" s="91"/>
      <c r="MD110" s="91"/>
      <c r="ME110" s="91"/>
      <c r="MF110" s="91"/>
      <c r="MG110" s="91"/>
      <c r="MH110" s="91"/>
      <c r="MI110" s="91"/>
      <c r="MJ110" s="91"/>
      <c r="MK110" s="91"/>
      <c r="ML110" s="91"/>
      <c r="MM110" s="91"/>
      <c r="MN110" s="91"/>
      <c r="MO110" s="91"/>
      <c r="MP110" s="91"/>
      <c r="MQ110" s="91"/>
      <c r="MR110" s="91"/>
      <c r="MS110" s="91"/>
      <c r="MT110" s="91"/>
      <c r="MU110" s="91"/>
      <c r="MV110" s="91"/>
      <c r="MW110" s="91"/>
      <c r="MX110" s="91"/>
      <c r="MY110" s="91"/>
      <c r="MZ110" s="91"/>
      <c r="NA110" s="91"/>
      <c r="NB110" s="91"/>
      <c r="NC110" s="91"/>
      <c r="ND110" s="91"/>
      <c r="NE110" s="91"/>
      <c r="NF110" s="91"/>
      <c r="NG110" s="91"/>
      <c r="NH110" s="91"/>
      <c r="NI110" s="91"/>
      <c r="NJ110" s="91"/>
      <c r="NK110" s="91"/>
      <c r="NL110" s="91"/>
      <c r="NM110" s="91"/>
      <c r="NN110" s="91"/>
      <c r="NO110" s="91"/>
      <c r="NP110" s="91"/>
      <c r="NQ110" s="91"/>
      <c r="NR110" s="91"/>
      <c r="NS110" s="91"/>
      <c r="NT110" s="91"/>
      <c r="NU110" s="91"/>
      <c r="NV110" s="91"/>
      <c r="NW110" s="91"/>
      <c r="NX110" s="91"/>
      <c r="NY110" s="91"/>
      <c r="NZ110" s="91"/>
      <c r="OA110" s="91"/>
      <c r="OB110" s="91"/>
      <c r="OC110" s="91"/>
      <c r="OD110" s="91"/>
      <c r="OE110" s="91"/>
      <c r="OF110" s="91"/>
      <c r="OG110" s="91"/>
      <c r="OH110" s="91"/>
      <c r="OI110" s="91"/>
      <c r="OJ110" s="91"/>
      <c r="OK110" s="91"/>
      <c r="OL110" s="91"/>
      <c r="OM110" s="91"/>
      <c r="ON110" s="91"/>
      <c r="OO110" s="91"/>
      <c r="OP110" s="91"/>
      <c r="OQ110" s="91"/>
      <c r="OR110" s="91"/>
      <c r="OS110" s="91"/>
      <c r="OT110" s="91"/>
      <c r="OU110" s="91"/>
      <c r="OV110" s="91"/>
      <c r="OW110" s="91"/>
      <c r="OX110" s="91"/>
      <c r="OY110" s="91"/>
      <c r="OZ110" s="91"/>
      <c r="PA110" s="91"/>
      <c r="PB110" s="91"/>
      <c r="PC110" s="91"/>
      <c r="PD110" s="91"/>
      <c r="PE110" s="91"/>
      <c r="PF110" s="91"/>
      <c r="PG110" s="91"/>
      <c r="PH110" s="91"/>
      <c r="PI110" s="91"/>
      <c r="PJ110" s="91"/>
      <c r="PK110" s="91"/>
      <c r="PL110" s="91"/>
      <c r="PM110" s="91"/>
      <c r="PN110" s="91"/>
      <c r="PO110" s="91"/>
      <c r="PP110" s="91"/>
      <c r="PQ110" s="91"/>
      <c r="PR110" s="91"/>
      <c r="PS110" s="91"/>
      <c r="PT110" s="91"/>
      <c r="PU110" s="91"/>
      <c r="PV110" s="91"/>
      <c r="PW110" s="91"/>
      <c r="PX110" s="91"/>
      <c r="PY110" s="91"/>
      <c r="PZ110" s="91"/>
      <c r="QA110" s="91"/>
      <c r="QB110" s="91"/>
      <c r="QC110" s="91"/>
      <c r="QD110" s="91"/>
      <c r="QE110" s="91"/>
      <c r="QF110" s="91"/>
      <c r="QG110" s="91"/>
      <c r="QH110" s="91"/>
      <c r="QI110" s="91"/>
      <c r="QJ110" s="91"/>
      <c r="QK110" s="91"/>
      <c r="QL110" s="91"/>
      <c r="QM110" s="91"/>
      <c r="QN110" s="91"/>
      <c r="QO110" s="91"/>
      <c r="QP110" s="91"/>
      <c r="QQ110" s="91"/>
      <c r="QR110" s="91"/>
      <c r="QS110" s="91"/>
      <c r="QT110" s="91"/>
      <c r="QU110" s="91"/>
      <c r="QV110" s="91"/>
      <c r="QW110" s="91"/>
      <c r="QX110" s="91"/>
      <c r="QY110" s="91"/>
      <c r="QZ110" s="91"/>
      <c r="RA110" s="91"/>
      <c r="RB110" s="91"/>
      <c r="RC110" s="91"/>
      <c r="RD110" s="91"/>
      <c r="RE110" s="91"/>
      <c r="RF110" s="91"/>
      <c r="RG110" s="91"/>
      <c r="RH110" s="91"/>
      <c r="RI110" s="91"/>
      <c r="RJ110" s="91"/>
      <c r="RK110" s="91"/>
      <c r="RL110" s="91"/>
      <c r="RM110" s="91"/>
      <c r="RN110" s="91"/>
      <c r="RO110" s="91"/>
      <c r="RP110" s="91"/>
      <c r="RQ110" s="91"/>
      <c r="RR110" s="91"/>
      <c r="RS110" s="91"/>
      <c r="RT110" s="91"/>
      <c r="RU110" s="91"/>
      <c r="RV110" s="91"/>
      <c r="RW110" s="91"/>
      <c r="RX110" s="91"/>
      <c r="RY110" s="91"/>
      <c r="RZ110" s="91"/>
      <c r="SA110" s="91"/>
      <c r="SB110" s="91"/>
      <c r="SC110" s="91"/>
      <c r="SD110" s="91"/>
      <c r="SE110" s="91"/>
      <c r="SF110" s="91"/>
      <c r="SG110" s="91"/>
      <c r="SH110" s="91"/>
      <c r="SI110" s="91"/>
      <c r="SJ110" s="91"/>
      <c r="SK110" s="91"/>
      <c r="SL110" s="91"/>
      <c r="SM110" s="91"/>
      <c r="SN110" s="91"/>
      <c r="SO110" s="91"/>
      <c r="SP110" s="91"/>
      <c r="SQ110" s="91"/>
      <c r="SR110" s="91"/>
      <c r="SS110" s="91"/>
      <c r="ST110" s="91"/>
      <c r="SU110" s="91"/>
      <c r="SV110" s="91"/>
      <c r="SW110" s="91"/>
      <c r="SX110" s="91"/>
      <c r="SY110" s="91"/>
      <c r="SZ110" s="91"/>
      <c r="TA110" s="91"/>
      <c r="TB110" s="91"/>
      <c r="TC110" s="91"/>
      <c r="TD110" s="91"/>
      <c r="TE110" s="91"/>
      <c r="TF110" s="91"/>
      <c r="TG110" s="91"/>
      <c r="TH110" s="91"/>
      <c r="TI110" s="91"/>
      <c r="TJ110" s="91"/>
      <c r="TK110" s="91"/>
      <c r="TL110" s="91"/>
      <c r="TM110" s="91"/>
      <c r="TN110" s="91"/>
      <c r="TO110" s="91"/>
      <c r="TP110" s="91"/>
      <c r="TQ110" s="91"/>
      <c r="TR110" s="91"/>
      <c r="TS110" s="91"/>
      <c r="TT110" s="91"/>
      <c r="TU110" s="91"/>
      <c r="TV110" s="91"/>
      <c r="TW110" s="91"/>
      <c r="TX110" s="91"/>
      <c r="TY110" s="91"/>
      <c r="TZ110" s="91"/>
      <c r="UA110" s="91"/>
      <c r="UB110" s="91"/>
      <c r="UC110" s="91"/>
      <c r="UD110" s="91"/>
      <c r="UE110" s="91"/>
      <c r="UF110" s="91"/>
      <c r="UG110" s="91"/>
      <c r="UH110" s="91"/>
      <c r="UI110" s="91"/>
      <c r="UJ110" s="91"/>
      <c r="UK110" s="91"/>
      <c r="UL110" s="91"/>
      <c r="UM110" s="91"/>
      <c r="UN110" s="91"/>
      <c r="UO110" s="91"/>
      <c r="UP110" s="91"/>
      <c r="UQ110" s="91"/>
      <c r="UR110" s="91"/>
      <c r="US110" s="91"/>
      <c r="UT110" s="91"/>
      <c r="UU110" s="91"/>
      <c r="UV110" s="91"/>
      <c r="UW110" s="91"/>
      <c r="UX110" s="91"/>
      <c r="UY110" s="91"/>
      <c r="UZ110" s="91"/>
      <c r="VA110" s="91"/>
      <c r="VB110" s="91"/>
      <c r="VC110" s="91"/>
      <c r="VD110" s="91"/>
      <c r="VE110" s="91"/>
      <c r="VF110" s="91"/>
      <c r="VG110" s="91"/>
      <c r="VH110" s="91"/>
      <c r="VI110" s="91"/>
      <c r="VJ110" s="91"/>
      <c r="VK110" s="91"/>
      <c r="VL110" s="91"/>
      <c r="VM110" s="91"/>
      <c r="VN110" s="91"/>
      <c r="VO110" s="91"/>
      <c r="VP110" s="91"/>
      <c r="VQ110" s="91"/>
      <c r="VR110" s="91"/>
      <c r="VS110" s="91"/>
      <c r="VT110" s="91"/>
      <c r="VU110" s="91"/>
      <c r="VV110" s="91"/>
      <c r="VW110" s="91"/>
      <c r="VX110" s="91"/>
      <c r="VY110" s="91"/>
      <c r="VZ110" s="91"/>
      <c r="WA110" s="91"/>
      <c r="WB110" s="91"/>
      <c r="WC110" s="91"/>
      <c r="WD110" s="91"/>
      <c r="WE110" s="91"/>
      <c r="WF110" s="91"/>
      <c r="WG110" s="91"/>
      <c r="WH110" s="91"/>
      <c r="WI110" s="91"/>
      <c r="WJ110" s="91"/>
      <c r="WK110" s="91"/>
      <c r="WL110" s="91"/>
      <c r="WM110" s="91"/>
      <c r="WN110" s="91"/>
      <c r="WO110" s="91"/>
      <c r="WP110" s="91"/>
      <c r="WQ110" s="91"/>
      <c r="WR110" s="91"/>
      <c r="WS110" s="91"/>
      <c r="WT110" s="91"/>
      <c r="WU110" s="91"/>
      <c r="WV110" s="91"/>
      <c r="WW110" s="91"/>
      <c r="WX110" s="91"/>
      <c r="WY110" s="91"/>
      <c r="WZ110" s="91"/>
      <c r="XA110" s="91"/>
      <c r="XB110" s="91"/>
      <c r="XC110" s="91"/>
      <c r="XD110" s="91"/>
      <c r="XE110" s="91"/>
      <c r="XF110" s="91"/>
      <c r="XG110" s="91"/>
      <c r="XH110" s="91"/>
      <c r="XI110" s="91"/>
      <c r="XJ110" s="91"/>
      <c r="XK110" s="91"/>
      <c r="XL110" s="91"/>
      <c r="XM110" s="91"/>
      <c r="XN110" s="91"/>
      <c r="XO110" s="91"/>
      <c r="XP110" s="91"/>
      <c r="XQ110" s="91"/>
      <c r="XR110" s="91"/>
      <c r="XS110" s="91"/>
      <c r="XT110" s="91"/>
      <c r="XU110" s="91"/>
      <c r="XV110" s="91"/>
      <c r="XW110" s="91"/>
      <c r="XX110" s="91"/>
      <c r="XY110" s="91"/>
      <c r="XZ110" s="91"/>
      <c r="YA110" s="91"/>
      <c r="YB110" s="91"/>
      <c r="YC110" s="91"/>
      <c r="YD110" s="91"/>
      <c r="YE110" s="91"/>
      <c r="YF110" s="91"/>
      <c r="YG110" s="91"/>
      <c r="YH110" s="91"/>
      <c r="YI110" s="91"/>
      <c r="YJ110" s="91"/>
      <c r="YK110" s="91"/>
      <c r="YL110" s="91"/>
      <c r="YM110" s="91"/>
      <c r="YN110" s="91"/>
      <c r="YO110" s="91"/>
      <c r="YP110" s="91"/>
      <c r="YQ110" s="91"/>
      <c r="YR110" s="91"/>
      <c r="YS110" s="91"/>
      <c r="YT110" s="91"/>
      <c r="YU110" s="91"/>
      <c r="YV110" s="91"/>
      <c r="YW110" s="91"/>
      <c r="YX110" s="91"/>
      <c r="YY110" s="91"/>
      <c r="YZ110" s="91"/>
      <c r="ZA110" s="91"/>
      <c r="ZB110" s="91"/>
      <c r="ZC110" s="91"/>
      <c r="ZD110" s="91"/>
      <c r="ZE110" s="91"/>
      <c r="ZF110" s="91"/>
      <c r="ZG110" s="91"/>
      <c r="ZH110" s="91"/>
      <c r="ZI110" s="91"/>
      <c r="ZJ110" s="91"/>
      <c r="ZK110" s="91"/>
      <c r="ZL110" s="91"/>
      <c r="ZM110" s="91"/>
      <c r="ZN110" s="91"/>
      <c r="ZO110" s="91"/>
      <c r="ZP110" s="91"/>
      <c r="ZQ110" s="91"/>
      <c r="ZR110" s="91"/>
      <c r="ZS110" s="91"/>
      <c r="ZT110" s="91"/>
      <c r="ZU110" s="91"/>
      <c r="ZV110" s="91"/>
      <c r="ZW110" s="91"/>
      <c r="ZX110" s="91"/>
      <c r="ZY110" s="91"/>
      <c r="ZZ110" s="91"/>
      <c r="AAA110" s="91"/>
      <c r="AAB110" s="91"/>
      <c r="AAC110" s="91"/>
      <c r="AAD110" s="91"/>
      <c r="AAE110" s="91"/>
      <c r="AAF110" s="91"/>
      <c r="AAG110" s="91"/>
      <c r="AAH110" s="91"/>
      <c r="AAI110" s="91"/>
      <c r="AAJ110" s="91"/>
      <c r="AAK110" s="91"/>
      <c r="AAL110" s="91"/>
      <c r="AAM110" s="91"/>
      <c r="AAN110" s="91"/>
      <c r="AAO110" s="91"/>
      <c r="AAP110" s="91"/>
      <c r="AAQ110" s="91"/>
      <c r="AAR110" s="91"/>
      <c r="AAS110" s="91"/>
      <c r="AAT110" s="91"/>
      <c r="AAU110" s="91"/>
      <c r="AAV110" s="91"/>
      <c r="AAW110" s="91"/>
      <c r="AAX110" s="91"/>
      <c r="AAY110" s="91"/>
      <c r="AAZ110" s="91"/>
      <c r="ABA110" s="91"/>
      <c r="ABB110" s="91"/>
      <c r="ABC110" s="91"/>
      <c r="ABD110" s="91"/>
      <c r="ABE110" s="91"/>
      <c r="ABF110" s="91"/>
      <c r="ABG110" s="91"/>
      <c r="ABH110" s="91"/>
      <c r="ABI110" s="91"/>
      <c r="ABJ110" s="91"/>
      <c r="ABK110" s="91"/>
      <c r="ABL110" s="91"/>
      <c r="ABM110" s="91"/>
      <c r="ABN110" s="91"/>
      <c r="ABO110" s="91"/>
      <c r="ABP110" s="91"/>
      <c r="ABQ110" s="91"/>
      <c r="ABR110" s="91"/>
      <c r="ABS110" s="91"/>
      <c r="ABT110" s="91"/>
      <c r="ABU110" s="91"/>
      <c r="ABV110" s="91"/>
      <c r="ABW110" s="91"/>
      <c r="ABX110" s="91"/>
      <c r="ABY110" s="91"/>
      <c r="ABZ110" s="91"/>
      <c r="ACA110" s="91"/>
      <c r="ACB110" s="91"/>
      <c r="ACC110" s="91"/>
      <c r="ACD110" s="91"/>
      <c r="ACE110" s="91"/>
      <c r="ACF110" s="91"/>
      <c r="ACG110" s="91"/>
      <c r="ACH110" s="91"/>
      <c r="ACI110" s="91"/>
      <c r="ACJ110" s="91"/>
      <c r="ACK110" s="91"/>
      <c r="ACL110" s="91"/>
      <c r="ACM110" s="91"/>
      <c r="ACN110" s="91"/>
      <c r="ACO110" s="91"/>
      <c r="ACP110" s="91"/>
      <c r="ACQ110" s="91"/>
      <c r="ACR110" s="91"/>
      <c r="ACS110" s="91"/>
      <c r="ACT110" s="91"/>
      <c r="ACU110" s="91"/>
      <c r="ACV110" s="91"/>
      <c r="ACW110" s="91"/>
      <c r="ACX110" s="91"/>
      <c r="ACY110" s="91"/>
      <c r="ACZ110" s="91"/>
      <c r="ADA110" s="91"/>
      <c r="ADB110" s="91"/>
      <c r="ADC110" s="91"/>
      <c r="ADD110" s="91"/>
      <c r="ADE110" s="91"/>
      <c r="ADF110" s="91"/>
      <c r="ADG110" s="91"/>
      <c r="ADH110" s="91"/>
      <c r="ADI110" s="91"/>
      <c r="ADJ110" s="91"/>
      <c r="ADK110" s="91"/>
      <c r="ADL110" s="91"/>
      <c r="ADM110" s="91"/>
      <c r="ADN110" s="91"/>
      <c r="ADO110" s="91"/>
      <c r="ADP110" s="91"/>
      <c r="ADQ110" s="91"/>
      <c r="ADR110" s="91"/>
      <c r="ADS110" s="91"/>
      <c r="ADT110" s="91"/>
      <c r="ADU110" s="91"/>
      <c r="ADV110" s="91"/>
      <c r="ADW110" s="91"/>
      <c r="ADX110" s="91"/>
      <c r="ADY110" s="91"/>
      <c r="ADZ110" s="91"/>
      <c r="AEA110" s="91"/>
      <c r="AEB110" s="91"/>
      <c r="AEC110" s="91"/>
      <c r="AED110" s="91"/>
      <c r="AEE110" s="91"/>
      <c r="AEF110" s="91"/>
      <c r="AEG110" s="91"/>
      <c r="AEH110" s="91"/>
      <c r="AEI110" s="91"/>
      <c r="AEJ110" s="91"/>
      <c r="AEK110" s="91"/>
      <c r="AEL110" s="91"/>
      <c r="AEM110" s="91"/>
      <c r="AEN110" s="91"/>
      <c r="AEO110" s="91"/>
      <c r="AEP110" s="91"/>
      <c r="AEQ110" s="91"/>
      <c r="AER110" s="91"/>
      <c r="AES110" s="91"/>
      <c r="AET110" s="91"/>
      <c r="AEU110" s="91"/>
      <c r="AEV110" s="91"/>
      <c r="AEW110" s="91"/>
      <c r="AEX110" s="91"/>
      <c r="AEY110" s="91"/>
      <c r="AEZ110" s="91"/>
      <c r="AFA110" s="91"/>
      <c r="AFB110" s="91"/>
      <c r="AFC110" s="91"/>
      <c r="AFD110" s="91"/>
      <c r="AFE110" s="91"/>
      <c r="AFF110" s="91"/>
      <c r="AFG110" s="91"/>
      <c r="AFH110" s="91"/>
      <c r="AFI110" s="91"/>
      <c r="AFJ110" s="91"/>
      <c r="AFK110" s="91"/>
      <c r="AFL110" s="91"/>
      <c r="AFM110" s="91"/>
      <c r="AFN110" s="91"/>
      <c r="AFO110" s="91"/>
      <c r="AFP110" s="91"/>
      <c r="AFQ110" s="91"/>
      <c r="AFR110" s="91"/>
      <c r="AFS110" s="91"/>
      <c r="AFT110" s="91"/>
      <c r="AFU110" s="91"/>
      <c r="AFV110" s="91"/>
      <c r="AFW110" s="91"/>
      <c r="AFX110" s="91"/>
      <c r="AFY110" s="91"/>
      <c r="AFZ110" s="91"/>
      <c r="AGA110" s="91"/>
      <c r="AGB110" s="91"/>
      <c r="AGC110" s="91"/>
      <c r="AGD110" s="91"/>
      <c r="AGE110" s="91"/>
      <c r="AGF110" s="91"/>
      <c r="AGG110" s="91"/>
      <c r="AGH110" s="91"/>
      <c r="AGI110" s="91"/>
      <c r="AGJ110" s="91"/>
      <c r="AGK110" s="91"/>
      <c r="AGL110" s="91"/>
      <c r="AGM110" s="91"/>
      <c r="AGN110" s="91"/>
      <c r="AGO110" s="91"/>
      <c r="AGP110" s="91"/>
      <c r="AGQ110" s="91"/>
      <c r="AGR110" s="91"/>
      <c r="AGS110" s="91"/>
      <c r="AGT110" s="91"/>
      <c r="AGU110" s="91"/>
      <c r="AGV110" s="91"/>
      <c r="AGW110" s="91"/>
      <c r="AGX110" s="91"/>
      <c r="AGY110" s="91"/>
      <c r="AGZ110" s="91"/>
      <c r="AHA110" s="91"/>
      <c r="AHB110" s="91"/>
      <c r="AHC110" s="91"/>
      <c r="AHD110" s="91"/>
      <c r="AHE110" s="91"/>
      <c r="AHF110" s="91"/>
      <c r="AHG110" s="91"/>
      <c r="AHH110" s="91"/>
      <c r="AHI110" s="91"/>
      <c r="AHJ110" s="91"/>
      <c r="AHK110" s="91"/>
      <c r="AHL110" s="91"/>
      <c r="AHM110" s="91"/>
      <c r="AHN110" s="91"/>
      <c r="AHO110" s="91"/>
      <c r="AHP110" s="91"/>
      <c r="AHQ110" s="91"/>
      <c r="AHR110" s="91"/>
      <c r="AHS110" s="91"/>
      <c r="AHT110" s="91"/>
      <c r="AHU110" s="91"/>
      <c r="AHV110" s="91"/>
      <c r="AHW110" s="91"/>
      <c r="AHX110" s="91"/>
      <c r="AHY110" s="91"/>
      <c r="AHZ110" s="91"/>
      <c r="AIA110" s="91"/>
      <c r="AIB110" s="91"/>
      <c r="AIC110" s="91"/>
      <c r="AID110" s="91"/>
      <c r="AIE110" s="91"/>
      <c r="AIF110" s="91"/>
      <c r="AIG110" s="91"/>
      <c r="AIH110" s="91"/>
      <c r="AII110" s="91"/>
      <c r="AIJ110" s="91"/>
      <c r="AIK110" s="91"/>
      <c r="AIL110" s="91"/>
      <c r="AIM110" s="91"/>
      <c r="AIN110" s="91"/>
      <c r="AIO110" s="91"/>
      <c r="AIP110" s="91"/>
      <c r="AIQ110" s="91"/>
      <c r="AIR110" s="91"/>
      <c r="AIS110" s="91"/>
      <c r="AIT110" s="91"/>
      <c r="AIU110" s="91"/>
      <c r="AIV110" s="91"/>
      <c r="AIW110" s="91"/>
      <c r="AIX110" s="91"/>
      <c r="AIY110" s="91"/>
      <c r="AIZ110" s="91"/>
      <c r="AJA110" s="91"/>
      <c r="AJB110" s="91"/>
      <c r="AJC110" s="91"/>
      <c r="AJD110" s="91"/>
      <c r="AJE110" s="91"/>
      <c r="AJF110" s="91"/>
      <c r="AJG110" s="91"/>
      <c r="AJH110" s="91"/>
      <c r="AJI110" s="91"/>
      <c r="AJJ110" s="91"/>
      <c r="AJK110" s="91"/>
      <c r="AJL110" s="91"/>
      <c r="AJM110" s="91"/>
      <c r="AJN110" s="91"/>
      <c r="AJO110" s="91"/>
      <c r="AJP110" s="91"/>
      <c r="AJQ110" s="91"/>
      <c r="AJR110" s="91"/>
      <c r="AJS110" s="91"/>
      <c r="AJT110" s="91"/>
      <c r="AJU110" s="91"/>
      <c r="AJV110" s="91"/>
      <c r="AJW110" s="91"/>
      <c r="AJX110" s="91"/>
      <c r="AJY110" s="91"/>
      <c r="AJZ110" s="91"/>
      <c r="AKA110" s="91"/>
      <c r="AKB110" s="91"/>
      <c r="AKC110" s="91"/>
      <c r="AKD110" s="91"/>
      <c r="AKE110" s="91"/>
      <c r="AKF110" s="91"/>
      <c r="AKG110" s="91"/>
      <c r="AKH110" s="91"/>
      <c r="AKI110" s="91"/>
      <c r="AKJ110" s="91"/>
      <c r="AKK110" s="91"/>
      <c r="AKL110" s="91"/>
      <c r="AKM110" s="91"/>
      <c r="AKN110" s="91"/>
      <c r="AKO110" s="91"/>
      <c r="AKP110" s="91"/>
      <c r="AKQ110" s="91"/>
      <c r="AKR110" s="91"/>
      <c r="AKS110" s="91"/>
      <c r="AKT110" s="91"/>
      <c r="AKU110" s="91"/>
      <c r="AKV110" s="91"/>
      <c r="AKW110" s="91"/>
      <c r="AKX110" s="91"/>
      <c r="AKY110" s="91"/>
      <c r="AKZ110" s="91"/>
      <c r="ALA110" s="91"/>
      <c r="ALB110" s="91"/>
      <c r="ALC110" s="91"/>
      <c r="ALD110" s="91"/>
      <c r="ALE110" s="91"/>
      <c r="ALF110" s="91"/>
      <c r="ALG110" s="91"/>
      <c r="ALH110" s="91"/>
      <c r="ALI110" s="91"/>
      <c r="ALJ110" s="91"/>
      <c r="ALK110" s="91"/>
      <c r="ALL110" s="91"/>
      <c r="ALM110" s="91"/>
      <c r="ALN110" s="91"/>
      <c r="ALO110" s="91"/>
      <c r="ALP110" s="91"/>
      <c r="ALQ110" s="91"/>
      <c r="ALR110" s="91"/>
      <c r="ALS110" s="91"/>
      <c r="ALT110" s="91"/>
      <c r="ALU110" s="91"/>
      <c r="ALV110" s="91"/>
      <c r="ALW110" s="91"/>
      <c r="ALX110" s="91"/>
      <c r="ALY110" s="91"/>
      <c r="ALZ110" s="91"/>
      <c r="AMA110" s="91"/>
      <c r="AMB110" s="91"/>
      <c r="AMC110" s="91"/>
      <c r="AMD110" s="91"/>
      <c r="AME110" s="91"/>
      <c r="AMF110" s="91"/>
      <c r="AMG110" s="91"/>
      <c r="AMH110" s="91"/>
      <c r="AMI110" s="91"/>
      <c r="AMJ110" s="91"/>
    </row>
    <row r="111" spans="1:1024" hidden="1" x14ac:dyDescent="0.2">
      <c r="B111" s="111"/>
      <c r="D111" s="86"/>
    </row>
    <row r="112" spans="1:1024" hidden="1" x14ac:dyDescent="0.2"/>
    <row r="113" spans="2:6" hidden="1" x14ac:dyDescent="0.2">
      <c r="B113" s="4" t="s">
        <v>137</v>
      </c>
      <c r="C113" s="4" t="e">
        <f>D40/(D39+D40)*G40</f>
        <v>#DIV/0!</v>
      </c>
    </row>
    <row r="114" spans="2:6" hidden="1" x14ac:dyDescent="0.2">
      <c r="B114" s="4" t="s">
        <v>138</v>
      </c>
      <c r="C114" s="4" t="e">
        <f>D41/SUM(D39:D41)*(G41+G40-C113)+C113</f>
        <v>#DIV/0!</v>
      </c>
    </row>
    <row r="115" spans="2:6" hidden="1" x14ac:dyDescent="0.2">
      <c r="B115" s="4" t="s">
        <v>139</v>
      </c>
      <c r="C115" s="4" t="e">
        <f>D38/(D37+D38)*G38</f>
        <v>#DIV/0!</v>
      </c>
    </row>
    <row r="116" spans="2:6" hidden="1" x14ac:dyDescent="0.2">
      <c r="B116" s="4" t="s">
        <v>78</v>
      </c>
      <c r="C116" s="4" t="e">
        <f>G38-C115+C114+G39</f>
        <v>#DIV/0!</v>
      </c>
    </row>
    <row r="117" spans="2:6" hidden="1" x14ac:dyDescent="0.2"/>
    <row r="118" spans="2:6" hidden="1" x14ac:dyDescent="0.2"/>
    <row r="119" spans="2:6" hidden="1" x14ac:dyDescent="0.2"/>
    <row r="120" spans="2:6" hidden="1" x14ac:dyDescent="0.2"/>
    <row r="121" spans="2:6" hidden="1" x14ac:dyDescent="0.2"/>
    <row r="122" spans="2:6" hidden="1" x14ac:dyDescent="0.2">
      <c r="B122" s="124" t="e">
        <f>MAX(D87,D97)</f>
        <v>#VALUE!</v>
      </c>
      <c r="F122" s="89" t="s">
        <v>140</v>
      </c>
    </row>
    <row r="123" spans="2:6" hidden="1" x14ac:dyDescent="0.2">
      <c r="B123" s="4" t="s">
        <v>141</v>
      </c>
      <c r="C123" t="s">
        <v>142</v>
      </c>
      <c r="D123" t="s">
        <v>143</v>
      </c>
      <c r="E123" s="4" t="s">
        <v>144</v>
      </c>
      <c r="F123" s="90" t="e">
        <f>IF(VLOOKUP(1,B124:F324,4,0)&gt;=B122/2,VLOOKUP(1,B124:F324,2,0),VLOOKUP(1,B124:F324,2,0))</f>
        <v>#N/A</v>
      </c>
    </row>
    <row r="124" spans="2:6" hidden="1" x14ac:dyDescent="0.2">
      <c r="B124" s="91" t="e">
        <f>IF(F124=MIN(F$124:F$324),1,0)</f>
        <v>#VALUE!</v>
      </c>
      <c r="C124">
        <v>0</v>
      </c>
      <c r="D124">
        <v>45</v>
      </c>
      <c r="E124" s="4">
        <f t="shared" ref="E124:E187" si="2">2*D124</f>
        <v>90</v>
      </c>
      <c r="F124" t="e">
        <f t="shared" ref="F124:F187" si="3">ABS(B$122-E124)</f>
        <v>#VALUE!</v>
      </c>
    </row>
    <row r="125" spans="2:6" hidden="1" x14ac:dyDescent="0.2">
      <c r="B125" s="91" t="e">
        <f t="shared" ref="B125:B188" si="4">IF(F125=MIN(F$124:F$324),1,0)</f>
        <v>#VALUE!</v>
      </c>
      <c r="C125">
        <v>1</v>
      </c>
      <c r="D125">
        <v>46.2</v>
      </c>
      <c r="E125" s="4">
        <f t="shared" si="2"/>
        <v>92.4</v>
      </c>
      <c r="F125" t="e">
        <f t="shared" si="3"/>
        <v>#VALUE!</v>
      </c>
    </row>
    <row r="126" spans="2:6" hidden="1" x14ac:dyDescent="0.2">
      <c r="B126" s="91" t="e">
        <f t="shared" si="4"/>
        <v>#VALUE!</v>
      </c>
      <c r="C126">
        <v>2</v>
      </c>
      <c r="D126">
        <v>47.5</v>
      </c>
      <c r="E126" s="4">
        <f t="shared" si="2"/>
        <v>95</v>
      </c>
      <c r="F126" t="e">
        <f t="shared" si="3"/>
        <v>#VALUE!</v>
      </c>
    </row>
    <row r="127" spans="2:6" hidden="1" x14ac:dyDescent="0.2">
      <c r="B127" s="91" t="e">
        <f t="shared" si="4"/>
        <v>#VALUE!</v>
      </c>
      <c r="C127">
        <v>3</v>
      </c>
      <c r="D127">
        <v>48.7</v>
      </c>
      <c r="E127" s="4">
        <f t="shared" si="2"/>
        <v>97.4</v>
      </c>
      <c r="F127" t="e">
        <f t="shared" si="3"/>
        <v>#VALUE!</v>
      </c>
    </row>
    <row r="128" spans="2:6" hidden="1" x14ac:dyDescent="0.2">
      <c r="B128" s="91" t="e">
        <f t="shared" si="4"/>
        <v>#VALUE!</v>
      </c>
      <c r="C128">
        <v>4</v>
      </c>
      <c r="D128">
        <v>50</v>
      </c>
      <c r="E128" s="4">
        <f t="shared" si="2"/>
        <v>100</v>
      </c>
      <c r="F128" t="e">
        <f t="shared" si="3"/>
        <v>#VALUE!</v>
      </c>
    </row>
    <row r="129" spans="2:6" hidden="1" x14ac:dyDescent="0.2">
      <c r="B129" s="91" t="e">
        <f t="shared" si="4"/>
        <v>#VALUE!</v>
      </c>
      <c r="C129">
        <v>5</v>
      </c>
      <c r="D129">
        <v>51.5</v>
      </c>
      <c r="E129" s="4">
        <f t="shared" si="2"/>
        <v>103</v>
      </c>
      <c r="F129" t="e">
        <f t="shared" si="3"/>
        <v>#VALUE!</v>
      </c>
    </row>
    <row r="130" spans="2:6" hidden="1" x14ac:dyDescent="0.2">
      <c r="B130" s="91" t="e">
        <f t="shared" si="4"/>
        <v>#VALUE!</v>
      </c>
      <c r="C130">
        <v>6</v>
      </c>
      <c r="D130">
        <v>53</v>
      </c>
      <c r="E130" s="4">
        <f t="shared" si="2"/>
        <v>106</v>
      </c>
      <c r="F130" t="e">
        <f t="shared" si="3"/>
        <v>#VALUE!</v>
      </c>
    </row>
    <row r="131" spans="2:6" hidden="1" x14ac:dyDescent="0.2">
      <c r="B131" s="91" t="e">
        <f t="shared" si="4"/>
        <v>#VALUE!</v>
      </c>
      <c r="C131">
        <v>7</v>
      </c>
      <c r="D131">
        <v>54.5</v>
      </c>
      <c r="E131" s="4">
        <f t="shared" si="2"/>
        <v>109</v>
      </c>
      <c r="F131" t="e">
        <f t="shared" si="3"/>
        <v>#VALUE!</v>
      </c>
    </row>
    <row r="132" spans="2:6" hidden="1" x14ac:dyDescent="0.2">
      <c r="B132" s="91" t="e">
        <f t="shared" si="4"/>
        <v>#VALUE!</v>
      </c>
      <c r="C132">
        <v>8</v>
      </c>
      <c r="D132">
        <v>56</v>
      </c>
      <c r="E132" s="4">
        <f t="shared" si="2"/>
        <v>112</v>
      </c>
      <c r="F132" t="e">
        <f t="shared" si="3"/>
        <v>#VALUE!</v>
      </c>
    </row>
    <row r="133" spans="2:6" hidden="1" x14ac:dyDescent="0.2">
      <c r="B133" s="91" t="e">
        <f t="shared" si="4"/>
        <v>#VALUE!</v>
      </c>
      <c r="C133">
        <v>9</v>
      </c>
      <c r="D133">
        <v>58</v>
      </c>
      <c r="E133" s="4">
        <f t="shared" si="2"/>
        <v>116</v>
      </c>
      <c r="F133" t="e">
        <f t="shared" si="3"/>
        <v>#VALUE!</v>
      </c>
    </row>
    <row r="134" spans="2:6" hidden="1" x14ac:dyDescent="0.2">
      <c r="B134" s="91" t="e">
        <f t="shared" si="4"/>
        <v>#VALUE!</v>
      </c>
      <c r="C134">
        <v>10</v>
      </c>
      <c r="D134">
        <v>60</v>
      </c>
      <c r="E134" s="4">
        <f t="shared" si="2"/>
        <v>120</v>
      </c>
      <c r="F134" t="e">
        <f t="shared" si="3"/>
        <v>#VALUE!</v>
      </c>
    </row>
    <row r="135" spans="2:6" hidden="1" x14ac:dyDescent="0.2">
      <c r="B135" s="91" t="e">
        <f t="shared" si="4"/>
        <v>#VALUE!</v>
      </c>
      <c r="C135">
        <v>11</v>
      </c>
      <c r="D135">
        <v>61.5</v>
      </c>
      <c r="E135" s="4">
        <f t="shared" si="2"/>
        <v>123</v>
      </c>
      <c r="F135" t="e">
        <f t="shared" si="3"/>
        <v>#VALUE!</v>
      </c>
    </row>
    <row r="136" spans="2:6" hidden="1" x14ac:dyDescent="0.2">
      <c r="B136" s="91" t="e">
        <f t="shared" si="4"/>
        <v>#VALUE!</v>
      </c>
      <c r="C136">
        <v>12</v>
      </c>
      <c r="D136">
        <v>63</v>
      </c>
      <c r="E136" s="4">
        <f t="shared" si="2"/>
        <v>126</v>
      </c>
      <c r="F136" t="e">
        <f t="shared" si="3"/>
        <v>#VALUE!</v>
      </c>
    </row>
    <row r="137" spans="2:6" hidden="1" x14ac:dyDescent="0.2">
      <c r="B137" s="91" t="e">
        <f t="shared" si="4"/>
        <v>#VALUE!</v>
      </c>
      <c r="C137">
        <v>13</v>
      </c>
      <c r="D137">
        <v>65</v>
      </c>
      <c r="E137" s="4">
        <f t="shared" si="2"/>
        <v>130</v>
      </c>
      <c r="F137" t="e">
        <f t="shared" si="3"/>
        <v>#VALUE!</v>
      </c>
    </row>
    <row r="138" spans="2:6" hidden="1" x14ac:dyDescent="0.2">
      <c r="B138" s="91" t="e">
        <f t="shared" si="4"/>
        <v>#VALUE!</v>
      </c>
      <c r="C138">
        <v>14</v>
      </c>
      <c r="D138">
        <v>67</v>
      </c>
      <c r="E138" s="4">
        <f t="shared" si="2"/>
        <v>134</v>
      </c>
      <c r="F138" t="e">
        <f t="shared" si="3"/>
        <v>#VALUE!</v>
      </c>
    </row>
    <row r="139" spans="2:6" hidden="1" x14ac:dyDescent="0.2">
      <c r="B139" s="91" t="e">
        <f t="shared" si="4"/>
        <v>#VALUE!</v>
      </c>
      <c r="C139">
        <v>15</v>
      </c>
      <c r="D139">
        <v>69</v>
      </c>
      <c r="E139" s="4">
        <f t="shared" si="2"/>
        <v>138</v>
      </c>
      <c r="F139" t="e">
        <f t="shared" si="3"/>
        <v>#VALUE!</v>
      </c>
    </row>
    <row r="140" spans="2:6" hidden="1" x14ac:dyDescent="0.2">
      <c r="B140" s="91" t="e">
        <f t="shared" si="4"/>
        <v>#VALUE!</v>
      </c>
      <c r="C140">
        <v>16</v>
      </c>
      <c r="D140">
        <v>71</v>
      </c>
      <c r="E140" s="4">
        <f t="shared" si="2"/>
        <v>142</v>
      </c>
      <c r="F140" t="e">
        <f t="shared" si="3"/>
        <v>#VALUE!</v>
      </c>
    </row>
    <row r="141" spans="2:6" hidden="1" x14ac:dyDescent="0.2">
      <c r="B141" s="91" t="e">
        <f t="shared" si="4"/>
        <v>#VALUE!</v>
      </c>
      <c r="C141">
        <v>17</v>
      </c>
      <c r="D141">
        <v>73</v>
      </c>
      <c r="E141" s="4">
        <f t="shared" si="2"/>
        <v>146</v>
      </c>
      <c r="F141" t="e">
        <f t="shared" si="3"/>
        <v>#VALUE!</v>
      </c>
    </row>
    <row r="142" spans="2:6" hidden="1" x14ac:dyDescent="0.2">
      <c r="B142" s="91" t="e">
        <f t="shared" si="4"/>
        <v>#VALUE!</v>
      </c>
      <c r="C142">
        <v>18</v>
      </c>
      <c r="D142">
        <v>75</v>
      </c>
      <c r="E142" s="4">
        <f t="shared" si="2"/>
        <v>150</v>
      </c>
      <c r="F142" t="e">
        <f t="shared" si="3"/>
        <v>#VALUE!</v>
      </c>
    </row>
    <row r="143" spans="2:6" hidden="1" x14ac:dyDescent="0.2">
      <c r="B143" s="91" t="e">
        <f t="shared" si="4"/>
        <v>#VALUE!</v>
      </c>
      <c r="C143">
        <v>19</v>
      </c>
      <c r="D143">
        <v>77.5</v>
      </c>
      <c r="E143" s="4">
        <f t="shared" si="2"/>
        <v>155</v>
      </c>
      <c r="F143" t="e">
        <f t="shared" si="3"/>
        <v>#VALUE!</v>
      </c>
    </row>
    <row r="144" spans="2:6" hidden="1" x14ac:dyDescent="0.2">
      <c r="B144" s="91" t="e">
        <f t="shared" si="4"/>
        <v>#VALUE!</v>
      </c>
      <c r="C144">
        <v>20</v>
      </c>
      <c r="D144">
        <v>80</v>
      </c>
      <c r="E144" s="4">
        <f t="shared" si="2"/>
        <v>160</v>
      </c>
      <c r="F144" t="e">
        <f t="shared" si="3"/>
        <v>#VALUE!</v>
      </c>
    </row>
    <row r="145" spans="2:6" hidden="1" x14ac:dyDescent="0.2">
      <c r="B145" s="91" t="e">
        <f t="shared" si="4"/>
        <v>#VALUE!</v>
      </c>
      <c r="C145">
        <v>21</v>
      </c>
      <c r="D145">
        <v>82.5</v>
      </c>
      <c r="E145" s="4">
        <f t="shared" si="2"/>
        <v>165</v>
      </c>
      <c r="F145" t="e">
        <f t="shared" si="3"/>
        <v>#VALUE!</v>
      </c>
    </row>
    <row r="146" spans="2:6" hidden="1" x14ac:dyDescent="0.2">
      <c r="B146" s="91" t="e">
        <f t="shared" si="4"/>
        <v>#VALUE!</v>
      </c>
      <c r="C146">
        <v>22</v>
      </c>
      <c r="D146">
        <v>85</v>
      </c>
      <c r="E146" s="4">
        <f t="shared" si="2"/>
        <v>170</v>
      </c>
      <c r="F146" t="e">
        <f t="shared" si="3"/>
        <v>#VALUE!</v>
      </c>
    </row>
    <row r="147" spans="2:6" hidden="1" x14ac:dyDescent="0.2">
      <c r="B147" s="91" t="e">
        <f t="shared" si="4"/>
        <v>#VALUE!</v>
      </c>
      <c r="C147">
        <v>23</v>
      </c>
      <c r="D147">
        <v>87.5</v>
      </c>
      <c r="E147" s="4">
        <f t="shared" si="2"/>
        <v>175</v>
      </c>
      <c r="F147" t="e">
        <f t="shared" si="3"/>
        <v>#VALUE!</v>
      </c>
    </row>
    <row r="148" spans="2:6" hidden="1" x14ac:dyDescent="0.2">
      <c r="B148" s="91" t="e">
        <f t="shared" si="4"/>
        <v>#VALUE!</v>
      </c>
      <c r="C148">
        <v>24</v>
      </c>
      <c r="D148">
        <v>90</v>
      </c>
      <c r="E148" s="4">
        <f t="shared" si="2"/>
        <v>180</v>
      </c>
      <c r="F148" t="e">
        <f t="shared" si="3"/>
        <v>#VALUE!</v>
      </c>
    </row>
    <row r="149" spans="2:6" hidden="1" x14ac:dyDescent="0.2">
      <c r="B149" s="91" t="e">
        <f t="shared" si="4"/>
        <v>#VALUE!</v>
      </c>
      <c r="C149">
        <v>25</v>
      </c>
      <c r="D149">
        <v>92.5</v>
      </c>
      <c r="E149" s="4">
        <f t="shared" si="2"/>
        <v>185</v>
      </c>
      <c r="F149" t="e">
        <f t="shared" si="3"/>
        <v>#VALUE!</v>
      </c>
    </row>
    <row r="150" spans="2:6" hidden="1" x14ac:dyDescent="0.2">
      <c r="B150" s="91" t="e">
        <f t="shared" si="4"/>
        <v>#VALUE!</v>
      </c>
      <c r="C150">
        <v>26</v>
      </c>
      <c r="D150">
        <v>95</v>
      </c>
      <c r="E150" s="4">
        <f t="shared" si="2"/>
        <v>190</v>
      </c>
      <c r="F150" t="e">
        <f t="shared" si="3"/>
        <v>#VALUE!</v>
      </c>
    </row>
    <row r="151" spans="2:6" hidden="1" x14ac:dyDescent="0.2">
      <c r="B151" s="91" t="e">
        <f t="shared" si="4"/>
        <v>#VALUE!</v>
      </c>
      <c r="C151">
        <v>27</v>
      </c>
      <c r="D151">
        <v>97.5</v>
      </c>
      <c r="E151" s="4">
        <f t="shared" si="2"/>
        <v>195</v>
      </c>
      <c r="F151" t="e">
        <f t="shared" si="3"/>
        <v>#VALUE!</v>
      </c>
    </row>
    <row r="152" spans="2:6" hidden="1" x14ac:dyDescent="0.2">
      <c r="B152" s="91" t="e">
        <f t="shared" si="4"/>
        <v>#VALUE!</v>
      </c>
      <c r="C152">
        <v>28</v>
      </c>
      <c r="D152">
        <v>100</v>
      </c>
      <c r="E152" s="4">
        <f t="shared" si="2"/>
        <v>200</v>
      </c>
      <c r="F152" t="e">
        <f t="shared" si="3"/>
        <v>#VALUE!</v>
      </c>
    </row>
    <row r="153" spans="2:6" hidden="1" x14ac:dyDescent="0.2">
      <c r="B153" s="91" t="e">
        <f t="shared" si="4"/>
        <v>#VALUE!</v>
      </c>
      <c r="C153">
        <v>29</v>
      </c>
      <c r="D153">
        <v>103</v>
      </c>
      <c r="E153" s="4">
        <f t="shared" si="2"/>
        <v>206</v>
      </c>
      <c r="F153" t="e">
        <f t="shared" si="3"/>
        <v>#VALUE!</v>
      </c>
    </row>
    <row r="154" spans="2:6" hidden="1" x14ac:dyDescent="0.2">
      <c r="B154" s="91" t="e">
        <f t="shared" si="4"/>
        <v>#VALUE!</v>
      </c>
      <c r="C154">
        <v>30</v>
      </c>
      <c r="D154">
        <v>106</v>
      </c>
      <c r="E154" s="4">
        <f t="shared" si="2"/>
        <v>212</v>
      </c>
      <c r="F154" t="e">
        <f t="shared" si="3"/>
        <v>#VALUE!</v>
      </c>
    </row>
    <row r="155" spans="2:6" hidden="1" x14ac:dyDescent="0.2">
      <c r="B155" s="91" t="e">
        <f t="shared" si="4"/>
        <v>#VALUE!</v>
      </c>
      <c r="C155">
        <v>31</v>
      </c>
      <c r="D155">
        <v>109</v>
      </c>
      <c r="E155" s="4">
        <f t="shared" si="2"/>
        <v>218</v>
      </c>
      <c r="F155" t="e">
        <f t="shared" si="3"/>
        <v>#VALUE!</v>
      </c>
    </row>
    <row r="156" spans="2:6" hidden="1" x14ac:dyDescent="0.2">
      <c r="B156" s="91" t="e">
        <f t="shared" si="4"/>
        <v>#VALUE!</v>
      </c>
      <c r="C156">
        <v>32</v>
      </c>
      <c r="D156">
        <v>112</v>
      </c>
      <c r="E156" s="4">
        <f t="shared" si="2"/>
        <v>224</v>
      </c>
      <c r="F156" t="e">
        <f t="shared" si="3"/>
        <v>#VALUE!</v>
      </c>
    </row>
    <row r="157" spans="2:6" hidden="1" x14ac:dyDescent="0.2">
      <c r="B157" s="91" t="e">
        <f t="shared" si="4"/>
        <v>#VALUE!</v>
      </c>
      <c r="C157">
        <v>33</v>
      </c>
      <c r="D157">
        <v>115</v>
      </c>
      <c r="E157" s="4">
        <f t="shared" si="2"/>
        <v>230</v>
      </c>
      <c r="F157" t="e">
        <f t="shared" si="3"/>
        <v>#VALUE!</v>
      </c>
    </row>
    <row r="158" spans="2:6" hidden="1" x14ac:dyDescent="0.2">
      <c r="B158" s="91" t="e">
        <f t="shared" si="4"/>
        <v>#VALUE!</v>
      </c>
      <c r="C158">
        <v>34</v>
      </c>
      <c r="D158">
        <v>118</v>
      </c>
      <c r="E158" s="4">
        <f t="shared" si="2"/>
        <v>236</v>
      </c>
      <c r="F158" t="e">
        <f t="shared" si="3"/>
        <v>#VALUE!</v>
      </c>
    </row>
    <row r="159" spans="2:6" hidden="1" x14ac:dyDescent="0.2">
      <c r="B159" s="91" t="e">
        <f t="shared" si="4"/>
        <v>#VALUE!</v>
      </c>
      <c r="C159">
        <v>35</v>
      </c>
      <c r="D159">
        <v>121</v>
      </c>
      <c r="E159" s="4">
        <f t="shared" si="2"/>
        <v>242</v>
      </c>
      <c r="F159" t="e">
        <f t="shared" si="3"/>
        <v>#VALUE!</v>
      </c>
    </row>
    <row r="160" spans="2:6" hidden="1" x14ac:dyDescent="0.2">
      <c r="B160" s="91" t="e">
        <f t="shared" si="4"/>
        <v>#VALUE!</v>
      </c>
      <c r="C160">
        <v>36</v>
      </c>
      <c r="D160">
        <v>125</v>
      </c>
      <c r="E160" s="4">
        <f t="shared" si="2"/>
        <v>250</v>
      </c>
      <c r="F160" t="e">
        <f t="shared" si="3"/>
        <v>#VALUE!</v>
      </c>
    </row>
    <row r="161" spans="2:6" hidden="1" x14ac:dyDescent="0.2">
      <c r="B161" s="91" t="e">
        <f t="shared" si="4"/>
        <v>#VALUE!</v>
      </c>
      <c r="C161">
        <v>37</v>
      </c>
      <c r="D161">
        <v>128</v>
      </c>
      <c r="E161" s="4">
        <f t="shared" si="2"/>
        <v>256</v>
      </c>
      <c r="F161" t="e">
        <f t="shared" si="3"/>
        <v>#VALUE!</v>
      </c>
    </row>
    <row r="162" spans="2:6" hidden="1" x14ac:dyDescent="0.2">
      <c r="B162" s="91" t="e">
        <f t="shared" si="4"/>
        <v>#VALUE!</v>
      </c>
      <c r="C162">
        <v>38</v>
      </c>
      <c r="D162">
        <v>132</v>
      </c>
      <c r="E162" s="4">
        <f t="shared" si="2"/>
        <v>264</v>
      </c>
      <c r="F162" t="e">
        <f t="shared" si="3"/>
        <v>#VALUE!</v>
      </c>
    </row>
    <row r="163" spans="2:6" hidden="1" x14ac:dyDescent="0.2">
      <c r="B163" s="91" t="e">
        <f t="shared" si="4"/>
        <v>#VALUE!</v>
      </c>
      <c r="C163">
        <v>39</v>
      </c>
      <c r="D163">
        <v>136</v>
      </c>
      <c r="E163" s="4">
        <f t="shared" si="2"/>
        <v>272</v>
      </c>
      <c r="F163" t="e">
        <f t="shared" si="3"/>
        <v>#VALUE!</v>
      </c>
    </row>
    <row r="164" spans="2:6" hidden="1" x14ac:dyDescent="0.2">
      <c r="B164" s="91" t="e">
        <f t="shared" si="4"/>
        <v>#VALUE!</v>
      </c>
      <c r="C164">
        <v>40</v>
      </c>
      <c r="D164">
        <v>140</v>
      </c>
      <c r="E164" s="4">
        <f t="shared" si="2"/>
        <v>280</v>
      </c>
      <c r="F164" t="e">
        <f t="shared" si="3"/>
        <v>#VALUE!</v>
      </c>
    </row>
    <row r="165" spans="2:6" hidden="1" x14ac:dyDescent="0.2">
      <c r="B165" s="91" t="e">
        <f t="shared" si="4"/>
        <v>#VALUE!</v>
      </c>
      <c r="C165">
        <v>41</v>
      </c>
      <c r="D165">
        <v>145</v>
      </c>
      <c r="E165" s="4">
        <f t="shared" si="2"/>
        <v>290</v>
      </c>
      <c r="F165" t="e">
        <f t="shared" si="3"/>
        <v>#VALUE!</v>
      </c>
    </row>
    <row r="166" spans="2:6" hidden="1" x14ac:dyDescent="0.2">
      <c r="B166" s="91" t="e">
        <f t="shared" si="4"/>
        <v>#VALUE!</v>
      </c>
      <c r="C166">
        <v>42</v>
      </c>
      <c r="D166">
        <v>150</v>
      </c>
      <c r="E166" s="4">
        <f t="shared" si="2"/>
        <v>300</v>
      </c>
      <c r="F166" t="e">
        <f t="shared" si="3"/>
        <v>#VALUE!</v>
      </c>
    </row>
    <row r="167" spans="2:6" hidden="1" x14ac:dyDescent="0.2">
      <c r="B167" s="91" t="e">
        <f t="shared" si="4"/>
        <v>#VALUE!</v>
      </c>
      <c r="C167">
        <v>43</v>
      </c>
      <c r="D167">
        <v>155</v>
      </c>
      <c r="E167" s="4">
        <f t="shared" si="2"/>
        <v>310</v>
      </c>
      <c r="F167" t="e">
        <f t="shared" si="3"/>
        <v>#VALUE!</v>
      </c>
    </row>
    <row r="168" spans="2:6" hidden="1" x14ac:dyDescent="0.2">
      <c r="B168" s="91" t="e">
        <f t="shared" si="4"/>
        <v>#VALUE!</v>
      </c>
      <c r="C168">
        <v>44</v>
      </c>
      <c r="D168">
        <v>160</v>
      </c>
      <c r="E168" s="4">
        <f t="shared" si="2"/>
        <v>320</v>
      </c>
      <c r="F168" t="e">
        <f t="shared" si="3"/>
        <v>#VALUE!</v>
      </c>
    </row>
    <row r="169" spans="2:6" hidden="1" x14ac:dyDescent="0.2">
      <c r="B169" s="91" t="e">
        <f t="shared" si="4"/>
        <v>#VALUE!</v>
      </c>
      <c r="C169">
        <v>45</v>
      </c>
      <c r="D169">
        <v>165</v>
      </c>
      <c r="E169" s="4">
        <f t="shared" si="2"/>
        <v>330</v>
      </c>
      <c r="F169" t="e">
        <f t="shared" si="3"/>
        <v>#VALUE!</v>
      </c>
    </row>
    <row r="170" spans="2:6" hidden="1" x14ac:dyDescent="0.2">
      <c r="B170" s="91" t="e">
        <f t="shared" si="4"/>
        <v>#VALUE!</v>
      </c>
      <c r="C170">
        <v>46</v>
      </c>
      <c r="D170">
        <v>170</v>
      </c>
      <c r="E170" s="4">
        <f t="shared" si="2"/>
        <v>340</v>
      </c>
      <c r="F170" t="e">
        <f t="shared" si="3"/>
        <v>#VALUE!</v>
      </c>
    </row>
    <row r="171" spans="2:6" hidden="1" x14ac:dyDescent="0.2">
      <c r="B171" s="91" t="e">
        <f t="shared" si="4"/>
        <v>#VALUE!</v>
      </c>
      <c r="C171">
        <v>47</v>
      </c>
      <c r="D171">
        <v>175</v>
      </c>
      <c r="E171" s="4">
        <f t="shared" si="2"/>
        <v>350</v>
      </c>
      <c r="F171" t="e">
        <f t="shared" si="3"/>
        <v>#VALUE!</v>
      </c>
    </row>
    <row r="172" spans="2:6" hidden="1" x14ac:dyDescent="0.2">
      <c r="B172" s="91" t="e">
        <f t="shared" si="4"/>
        <v>#VALUE!</v>
      </c>
      <c r="C172">
        <v>48</v>
      </c>
      <c r="D172">
        <v>180</v>
      </c>
      <c r="E172" s="4">
        <f t="shared" si="2"/>
        <v>360</v>
      </c>
      <c r="F172" t="e">
        <f t="shared" si="3"/>
        <v>#VALUE!</v>
      </c>
    </row>
    <row r="173" spans="2:6" hidden="1" x14ac:dyDescent="0.2">
      <c r="B173" s="91" t="e">
        <f t="shared" si="4"/>
        <v>#VALUE!</v>
      </c>
      <c r="C173">
        <v>49</v>
      </c>
      <c r="D173">
        <v>185</v>
      </c>
      <c r="E173" s="4">
        <f t="shared" si="2"/>
        <v>370</v>
      </c>
      <c r="F173" t="e">
        <f t="shared" si="3"/>
        <v>#VALUE!</v>
      </c>
    </row>
    <row r="174" spans="2:6" hidden="1" x14ac:dyDescent="0.2">
      <c r="B174" s="91" t="e">
        <f t="shared" si="4"/>
        <v>#VALUE!</v>
      </c>
      <c r="C174">
        <v>50</v>
      </c>
      <c r="D174">
        <v>190</v>
      </c>
      <c r="E174" s="4">
        <f t="shared" si="2"/>
        <v>380</v>
      </c>
      <c r="F174" t="e">
        <f t="shared" si="3"/>
        <v>#VALUE!</v>
      </c>
    </row>
    <row r="175" spans="2:6" hidden="1" x14ac:dyDescent="0.2">
      <c r="B175" s="91" t="e">
        <f t="shared" si="4"/>
        <v>#VALUE!</v>
      </c>
      <c r="C175">
        <v>51</v>
      </c>
      <c r="D175">
        <v>195</v>
      </c>
      <c r="E175" s="4">
        <f t="shared" si="2"/>
        <v>390</v>
      </c>
      <c r="F175" t="e">
        <f t="shared" si="3"/>
        <v>#VALUE!</v>
      </c>
    </row>
    <row r="176" spans="2:6" hidden="1" x14ac:dyDescent="0.2">
      <c r="B176" s="91" t="e">
        <f t="shared" si="4"/>
        <v>#VALUE!</v>
      </c>
      <c r="C176">
        <v>52</v>
      </c>
      <c r="D176">
        <v>200</v>
      </c>
      <c r="E176" s="4">
        <f t="shared" si="2"/>
        <v>400</v>
      </c>
      <c r="F176" t="e">
        <f t="shared" si="3"/>
        <v>#VALUE!</v>
      </c>
    </row>
    <row r="177" spans="2:6" hidden="1" x14ac:dyDescent="0.2">
      <c r="B177" s="91" t="e">
        <f t="shared" si="4"/>
        <v>#VALUE!</v>
      </c>
      <c r="C177">
        <v>53</v>
      </c>
      <c r="D177">
        <v>206</v>
      </c>
      <c r="E177" s="4">
        <f t="shared" si="2"/>
        <v>412</v>
      </c>
      <c r="F177" t="e">
        <f t="shared" si="3"/>
        <v>#VALUE!</v>
      </c>
    </row>
    <row r="178" spans="2:6" hidden="1" x14ac:dyDescent="0.2">
      <c r="B178" s="91" t="e">
        <f t="shared" si="4"/>
        <v>#VALUE!</v>
      </c>
      <c r="C178">
        <v>54</v>
      </c>
      <c r="D178">
        <v>212</v>
      </c>
      <c r="E178" s="4">
        <f t="shared" si="2"/>
        <v>424</v>
      </c>
      <c r="F178" t="e">
        <f t="shared" si="3"/>
        <v>#VALUE!</v>
      </c>
    </row>
    <row r="179" spans="2:6" hidden="1" x14ac:dyDescent="0.2">
      <c r="B179" s="91" t="e">
        <f t="shared" si="4"/>
        <v>#VALUE!</v>
      </c>
      <c r="C179">
        <v>55</v>
      </c>
      <c r="D179">
        <v>218</v>
      </c>
      <c r="E179" s="4">
        <f t="shared" si="2"/>
        <v>436</v>
      </c>
      <c r="F179" t="e">
        <f t="shared" si="3"/>
        <v>#VALUE!</v>
      </c>
    </row>
    <row r="180" spans="2:6" hidden="1" x14ac:dyDescent="0.2">
      <c r="B180" s="91" t="e">
        <f t="shared" si="4"/>
        <v>#VALUE!</v>
      </c>
      <c r="C180">
        <v>56</v>
      </c>
      <c r="D180">
        <v>224</v>
      </c>
      <c r="E180" s="4">
        <f t="shared" si="2"/>
        <v>448</v>
      </c>
      <c r="F180" t="e">
        <f t="shared" si="3"/>
        <v>#VALUE!</v>
      </c>
    </row>
    <row r="181" spans="2:6" hidden="1" x14ac:dyDescent="0.2">
      <c r="B181" s="91" t="e">
        <f t="shared" si="4"/>
        <v>#VALUE!</v>
      </c>
      <c r="C181">
        <v>57</v>
      </c>
      <c r="D181">
        <v>230</v>
      </c>
      <c r="E181" s="4">
        <f t="shared" si="2"/>
        <v>460</v>
      </c>
      <c r="F181" t="e">
        <f t="shared" si="3"/>
        <v>#VALUE!</v>
      </c>
    </row>
    <row r="182" spans="2:6" hidden="1" x14ac:dyDescent="0.2">
      <c r="B182" s="91" t="e">
        <f t="shared" si="4"/>
        <v>#VALUE!</v>
      </c>
      <c r="C182">
        <v>58</v>
      </c>
      <c r="D182">
        <v>236</v>
      </c>
      <c r="E182" s="4">
        <f t="shared" si="2"/>
        <v>472</v>
      </c>
      <c r="F182" t="e">
        <f t="shared" si="3"/>
        <v>#VALUE!</v>
      </c>
    </row>
    <row r="183" spans="2:6" hidden="1" x14ac:dyDescent="0.2">
      <c r="B183" s="91" t="e">
        <f t="shared" si="4"/>
        <v>#VALUE!</v>
      </c>
      <c r="C183">
        <v>59</v>
      </c>
      <c r="D183">
        <v>240</v>
      </c>
      <c r="E183" s="4">
        <f t="shared" si="2"/>
        <v>480</v>
      </c>
      <c r="F183" t="e">
        <f t="shared" si="3"/>
        <v>#VALUE!</v>
      </c>
    </row>
    <row r="184" spans="2:6" hidden="1" x14ac:dyDescent="0.2">
      <c r="B184" s="91" t="e">
        <f t="shared" si="4"/>
        <v>#VALUE!</v>
      </c>
      <c r="C184">
        <v>60</v>
      </c>
      <c r="D184">
        <v>250</v>
      </c>
      <c r="E184" s="4">
        <f t="shared" si="2"/>
        <v>500</v>
      </c>
      <c r="F184" t="e">
        <f t="shared" si="3"/>
        <v>#VALUE!</v>
      </c>
    </row>
    <row r="185" spans="2:6" hidden="1" x14ac:dyDescent="0.2">
      <c r="B185" s="91" t="e">
        <f t="shared" si="4"/>
        <v>#VALUE!</v>
      </c>
      <c r="C185">
        <v>61</v>
      </c>
      <c r="D185">
        <v>257</v>
      </c>
      <c r="E185" s="4">
        <f t="shared" si="2"/>
        <v>514</v>
      </c>
      <c r="F185" t="e">
        <f t="shared" si="3"/>
        <v>#VALUE!</v>
      </c>
    </row>
    <row r="186" spans="2:6" hidden="1" x14ac:dyDescent="0.2">
      <c r="B186" s="91" t="e">
        <f t="shared" si="4"/>
        <v>#VALUE!</v>
      </c>
      <c r="C186">
        <v>62</v>
      </c>
      <c r="D186">
        <v>265</v>
      </c>
      <c r="E186" s="4">
        <f t="shared" si="2"/>
        <v>530</v>
      </c>
      <c r="F186" t="e">
        <f t="shared" si="3"/>
        <v>#VALUE!</v>
      </c>
    </row>
    <row r="187" spans="2:6" hidden="1" x14ac:dyDescent="0.2">
      <c r="B187" s="91" t="e">
        <f t="shared" si="4"/>
        <v>#VALUE!</v>
      </c>
      <c r="C187">
        <v>63</v>
      </c>
      <c r="D187">
        <v>272</v>
      </c>
      <c r="E187" s="4">
        <f t="shared" si="2"/>
        <v>544</v>
      </c>
      <c r="F187" t="e">
        <f t="shared" si="3"/>
        <v>#VALUE!</v>
      </c>
    </row>
    <row r="188" spans="2:6" hidden="1" x14ac:dyDescent="0.2">
      <c r="B188" s="91" t="e">
        <f t="shared" si="4"/>
        <v>#VALUE!</v>
      </c>
      <c r="C188">
        <v>64</v>
      </c>
      <c r="D188">
        <v>280</v>
      </c>
      <c r="E188" s="4">
        <f t="shared" ref="E188:E251" si="5">2*D188</f>
        <v>560</v>
      </c>
      <c r="F188" t="e">
        <f t="shared" ref="F188:F251" si="6">ABS(B$122-E188)</f>
        <v>#VALUE!</v>
      </c>
    </row>
    <row r="189" spans="2:6" hidden="1" x14ac:dyDescent="0.2">
      <c r="B189" s="91" t="e">
        <f t="shared" ref="B189:B252" si="7">IF(F189=MIN(F$124:F$324),1,0)</f>
        <v>#VALUE!</v>
      </c>
      <c r="C189">
        <v>65</v>
      </c>
      <c r="D189">
        <v>290</v>
      </c>
      <c r="E189" s="4">
        <f t="shared" si="5"/>
        <v>580</v>
      </c>
      <c r="F189" t="e">
        <f t="shared" si="6"/>
        <v>#VALUE!</v>
      </c>
    </row>
    <row r="190" spans="2:6" hidden="1" x14ac:dyDescent="0.2">
      <c r="B190" s="91" t="e">
        <f t="shared" si="7"/>
        <v>#VALUE!</v>
      </c>
      <c r="C190">
        <v>66</v>
      </c>
      <c r="D190">
        <v>300</v>
      </c>
      <c r="E190" s="4">
        <f t="shared" si="5"/>
        <v>600</v>
      </c>
      <c r="F190" t="e">
        <f t="shared" si="6"/>
        <v>#VALUE!</v>
      </c>
    </row>
    <row r="191" spans="2:6" hidden="1" x14ac:dyDescent="0.2">
      <c r="B191" s="91" t="e">
        <f t="shared" si="7"/>
        <v>#VALUE!</v>
      </c>
      <c r="C191">
        <v>67</v>
      </c>
      <c r="D191">
        <v>307</v>
      </c>
      <c r="E191" s="4">
        <f t="shared" si="5"/>
        <v>614</v>
      </c>
      <c r="F191" t="e">
        <f t="shared" si="6"/>
        <v>#VALUE!</v>
      </c>
    </row>
    <row r="192" spans="2:6" hidden="1" x14ac:dyDescent="0.2">
      <c r="B192" s="91" t="e">
        <f t="shared" si="7"/>
        <v>#VALUE!</v>
      </c>
      <c r="C192">
        <v>68</v>
      </c>
      <c r="D192">
        <v>315</v>
      </c>
      <c r="E192" s="4">
        <f t="shared" si="5"/>
        <v>630</v>
      </c>
      <c r="F192" t="e">
        <f t="shared" si="6"/>
        <v>#VALUE!</v>
      </c>
    </row>
    <row r="193" spans="2:6" hidden="1" x14ac:dyDescent="0.2">
      <c r="B193" s="91" t="e">
        <f t="shared" si="7"/>
        <v>#VALUE!</v>
      </c>
      <c r="C193">
        <v>69</v>
      </c>
      <c r="D193">
        <v>325</v>
      </c>
      <c r="E193" s="4">
        <f t="shared" si="5"/>
        <v>650</v>
      </c>
      <c r="F193" t="e">
        <f t="shared" si="6"/>
        <v>#VALUE!</v>
      </c>
    </row>
    <row r="194" spans="2:6" hidden="1" x14ac:dyDescent="0.2">
      <c r="B194" s="91" t="e">
        <f t="shared" si="7"/>
        <v>#VALUE!</v>
      </c>
      <c r="C194">
        <v>70</v>
      </c>
      <c r="D194">
        <v>335</v>
      </c>
      <c r="E194" s="4">
        <f t="shared" si="5"/>
        <v>670</v>
      </c>
      <c r="F194" t="e">
        <f t="shared" si="6"/>
        <v>#VALUE!</v>
      </c>
    </row>
    <row r="195" spans="2:6" hidden="1" x14ac:dyDescent="0.2">
      <c r="B195" s="91" t="e">
        <f t="shared" si="7"/>
        <v>#VALUE!</v>
      </c>
      <c r="C195">
        <v>71</v>
      </c>
      <c r="D195">
        <v>345</v>
      </c>
      <c r="E195" s="4">
        <f t="shared" si="5"/>
        <v>690</v>
      </c>
      <c r="F195" t="e">
        <f t="shared" si="6"/>
        <v>#VALUE!</v>
      </c>
    </row>
    <row r="196" spans="2:6" hidden="1" x14ac:dyDescent="0.2">
      <c r="B196" s="91" t="e">
        <f t="shared" si="7"/>
        <v>#VALUE!</v>
      </c>
      <c r="C196">
        <v>72</v>
      </c>
      <c r="D196">
        <v>355</v>
      </c>
      <c r="E196" s="4">
        <f t="shared" si="5"/>
        <v>710</v>
      </c>
      <c r="F196" t="e">
        <f t="shared" si="6"/>
        <v>#VALUE!</v>
      </c>
    </row>
    <row r="197" spans="2:6" hidden="1" x14ac:dyDescent="0.2">
      <c r="B197" s="91" t="e">
        <f t="shared" si="7"/>
        <v>#VALUE!</v>
      </c>
      <c r="C197">
        <v>73</v>
      </c>
      <c r="D197">
        <v>365</v>
      </c>
      <c r="E197" s="4">
        <f t="shared" si="5"/>
        <v>730</v>
      </c>
      <c r="F197" t="e">
        <f t="shared" si="6"/>
        <v>#VALUE!</v>
      </c>
    </row>
    <row r="198" spans="2:6" hidden="1" x14ac:dyDescent="0.2">
      <c r="B198" s="91" t="e">
        <f t="shared" si="7"/>
        <v>#VALUE!</v>
      </c>
      <c r="C198">
        <v>74</v>
      </c>
      <c r="D198">
        <v>375</v>
      </c>
      <c r="E198" s="4">
        <f t="shared" si="5"/>
        <v>750</v>
      </c>
      <c r="F198" t="e">
        <f t="shared" si="6"/>
        <v>#VALUE!</v>
      </c>
    </row>
    <row r="199" spans="2:6" hidden="1" x14ac:dyDescent="0.2">
      <c r="B199" s="91" t="e">
        <f t="shared" si="7"/>
        <v>#VALUE!</v>
      </c>
      <c r="C199">
        <v>75</v>
      </c>
      <c r="D199">
        <v>387</v>
      </c>
      <c r="E199" s="4">
        <f t="shared" si="5"/>
        <v>774</v>
      </c>
      <c r="F199" t="e">
        <f t="shared" si="6"/>
        <v>#VALUE!</v>
      </c>
    </row>
    <row r="200" spans="2:6" hidden="1" x14ac:dyDescent="0.2">
      <c r="B200" s="91" t="e">
        <f t="shared" si="7"/>
        <v>#VALUE!</v>
      </c>
      <c r="C200">
        <v>76</v>
      </c>
      <c r="D200">
        <v>400</v>
      </c>
      <c r="E200" s="4">
        <f t="shared" si="5"/>
        <v>800</v>
      </c>
      <c r="F200" t="e">
        <f t="shared" si="6"/>
        <v>#VALUE!</v>
      </c>
    </row>
    <row r="201" spans="2:6" hidden="1" x14ac:dyDescent="0.2">
      <c r="B201" s="91" t="e">
        <f t="shared" si="7"/>
        <v>#VALUE!</v>
      </c>
      <c r="C201">
        <v>77</v>
      </c>
      <c r="D201">
        <v>412</v>
      </c>
      <c r="E201" s="4">
        <f t="shared" si="5"/>
        <v>824</v>
      </c>
      <c r="F201" t="e">
        <f t="shared" si="6"/>
        <v>#VALUE!</v>
      </c>
    </row>
    <row r="202" spans="2:6" hidden="1" x14ac:dyDescent="0.2">
      <c r="B202" s="91" t="e">
        <f t="shared" si="7"/>
        <v>#VALUE!</v>
      </c>
      <c r="C202">
        <v>78</v>
      </c>
      <c r="D202">
        <v>425</v>
      </c>
      <c r="E202" s="4">
        <f t="shared" si="5"/>
        <v>850</v>
      </c>
      <c r="F202" t="e">
        <f t="shared" si="6"/>
        <v>#VALUE!</v>
      </c>
    </row>
    <row r="203" spans="2:6" hidden="1" x14ac:dyDescent="0.2">
      <c r="B203" s="91" t="e">
        <f t="shared" si="7"/>
        <v>#VALUE!</v>
      </c>
      <c r="C203">
        <v>79</v>
      </c>
      <c r="D203">
        <v>437</v>
      </c>
      <c r="E203" s="4">
        <f t="shared" si="5"/>
        <v>874</v>
      </c>
      <c r="F203" t="e">
        <f t="shared" si="6"/>
        <v>#VALUE!</v>
      </c>
    </row>
    <row r="204" spans="2:6" hidden="1" x14ac:dyDescent="0.2">
      <c r="B204" s="91" t="e">
        <f t="shared" si="7"/>
        <v>#VALUE!</v>
      </c>
      <c r="C204">
        <v>80</v>
      </c>
      <c r="D204">
        <v>450</v>
      </c>
      <c r="E204" s="4">
        <f t="shared" si="5"/>
        <v>900</v>
      </c>
      <c r="F204" t="e">
        <f t="shared" si="6"/>
        <v>#VALUE!</v>
      </c>
    </row>
    <row r="205" spans="2:6" hidden="1" x14ac:dyDescent="0.2">
      <c r="B205" s="91" t="e">
        <f t="shared" si="7"/>
        <v>#VALUE!</v>
      </c>
      <c r="C205">
        <v>81</v>
      </c>
      <c r="D205">
        <v>462</v>
      </c>
      <c r="E205" s="4">
        <f t="shared" si="5"/>
        <v>924</v>
      </c>
      <c r="F205" t="e">
        <f t="shared" si="6"/>
        <v>#VALUE!</v>
      </c>
    </row>
    <row r="206" spans="2:6" hidden="1" x14ac:dyDescent="0.2">
      <c r="B206" s="91" t="e">
        <f t="shared" si="7"/>
        <v>#VALUE!</v>
      </c>
      <c r="C206">
        <v>82</v>
      </c>
      <c r="D206">
        <v>475</v>
      </c>
      <c r="E206" s="4">
        <f t="shared" si="5"/>
        <v>950</v>
      </c>
      <c r="F206" t="e">
        <f t="shared" si="6"/>
        <v>#VALUE!</v>
      </c>
    </row>
    <row r="207" spans="2:6" hidden="1" x14ac:dyDescent="0.2">
      <c r="B207" s="91" t="e">
        <f t="shared" si="7"/>
        <v>#VALUE!</v>
      </c>
      <c r="C207">
        <v>83</v>
      </c>
      <c r="D207">
        <v>487</v>
      </c>
      <c r="E207" s="4">
        <f t="shared" si="5"/>
        <v>974</v>
      </c>
      <c r="F207" t="e">
        <f t="shared" si="6"/>
        <v>#VALUE!</v>
      </c>
    </row>
    <row r="208" spans="2:6" hidden="1" x14ac:dyDescent="0.2">
      <c r="B208" s="91" t="e">
        <f t="shared" si="7"/>
        <v>#VALUE!</v>
      </c>
      <c r="C208">
        <v>84</v>
      </c>
      <c r="D208">
        <v>500</v>
      </c>
      <c r="E208" s="4">
        <f t="shared" si="5"/>
        <v>1000</v>
      </c>
      <c r="F208" t="e">
        <f t="shared" si="6"/>
        <v>#VALUE!</v>
      </c>
    </row>
    <row r="209" spans="2:6" hidden="1" x14ac:dyDescent="0.2">
      <c r="B209" s="91" t="e">
        <f t="shared" si="7"/>
        <v>#VALUE!</v>
      </c>
      <c r="C209">
        <v>85</v>
      </c>
      <c r="D209">
        <v>515</v>
      </c>
      <c r="E209" s="4">
        <f t="shared" si="5"/>
        <v>1030</v>
      </c>
      <c r="F209" t="e">
        <f t="shared" si="6"/>
        <v>#VALUE!</v>
      </c>
    </row>
    <row r="210" spans="2:6" hidden="1" x14ac:dyDescent="0.2">
      <c r="B210" s="91" t="e">
        <f t="shared" si="7"/>
        <v>#VALUE!</v>
      </c>
      <c r="C210">
        <v>86</v>
      </c>
      <c r="D210">
        <v>530</v>
      </c>
      <c r="E210" s="4">
        <f t="shared" si="5"/>
        <v>1060</v>
      </c>
      <c r="F210" t="e">
        <f t="shared" si="6"/>
        <v>#VALUE!</v>
      </c>
    </row>
    <row r="211" spans="2:6" hidden="1" x14ac:dyDescent="0.2">
      <c r="B211" s="91" t="e">
        <f t="shared" si="7"/>
        <v>#VALUE!</v>
      </c>
      <c r="C211">
        <v>87</v>
      </c>
      <c r="D211">
        <v>545</v>
      </c>
      <c r="E211" s="4">
        <f t="shared" si="5"/>
        <v>1090</v>
      </c>
      <c r="F211" t="e">
        <f t="shared" si="6"/>
        <v>#VALUE!</v>
      </c>
    </row>
    <row r="212" spans="2:6" hidden="1" x14ac:dyDescent="0.2">
      <c r="B212" s="91" t="e">
        <f t="shared" si="7"/>
        <v>#VALUE!</v>
      </c>
      <c r="C212">
        <v>88</v>
      </c>
      <c r="D212">
        <v>560</v>
      </c>
      <c r="E212" s="4">
        <f t="shared" si="5"/>
        <v>1120</v>
      </c>
      <c r="F212" t="e">
        <f t="shared" si="6"/>
        <v>#VALUE!</v>
      </c>
    </row>
    <row r="213" spans="2:6" hidden="1" x14ac:dyDescent="0.2">
      <c r="B213" s="91" t="e">
        <f t="shared" si="7"/>
        <v>#VALUE!</v>
      </c>
      <c r="C213">
        <v>89</v>
      </c>
      <c r="D213">
        <v>580</v>
      </c>
      <c r="E213" s="4">
        <f t="shared" si="5"/>
        <v>1160</v>
      </c>
      <c r="F213" t="e">
        <f t="shared" si="6"/>
        <v>#VALUE!</v>
      </c>
    </row>
    <row r="214" spans="2:6" hidden="1" x14ac:dyDescent="0.2">
      <c r="B214" s="91" t="e">
        <f t="shared" si="7"/>
        <v>#VALUE!</v>
      </c>
      <c r="C214">
        <v>90</v>
      </c>
      <c r="D214">
        <v>600</v>
      </c>
      <c r="E214" s="4">
        <f t="shared" si="5"/>
        <v>1200</v>
      </c>
      <c r="F214" t="e">
        <f t="shared" si="6"/>
        <v>#VALUE!</v>
      </c>
    </row>
    <row r="215" spans="2:6" hidden="1" x14ac:dyDescent="0.2">
      <c r="B215" s="91" t="e">
        <f t="shared" si="7"/>
        <v>#VALUE!</v>
      </c>
      <c r="C215">
        <v>91</v>
      </c>
      <c r="D215">
        <v>615</v>
      </c>
      <c r="E215" s="4">
        <f t="shared" si="5"/>
        <v>1230</v>
      </c>
      <c r="F215" t="e">
        <f t="shared" si="6"/>
        <v>#VALUE!</v>
      </c>
    </row>
    <row r="216" spans="2:6" hidden="1" x14ac:dyDescent="0.2">
      <c r="B216" s="91" t="e">
        <f t="shared" si="7"/>
        <v>#VALUE!</v>
      </c>
      <c r="C216">
        <v>92</v>
      </c>
      <c r="D216">
        <v>630</v>
      </c>
      <c r="E216" s="4">
        <f t="shared" si="5"/>
        <v>1260</v>
      </c>
      <c r="F216" t="e">
        <f t="shared" si="6"/>
        <v>#VALUE!</v>
      </c>
    </row>
    <row r="217" spans="2:6" hidden="1" x14ac:dyDescent="0.2">
      <c r="B217" s="91" t="e">
        <f t="shared" si="7"/>
        <v>#VALUE!</v>
      </c>
      <c r="C217">
        <v>93</v>
      </c>
      <c r="D217">
        <v>650</v>
      </c>
      <c r="E217" s="4">
        <f t="shared" si="5"/>
        <v>1300</v>
      </c>
      <c r="F217" t="e">
        <f t="shared" si="6"/>
        <v>#VALUE!</v>
      </c>
    </row>
    <row r="218" spans="2:6" hidden="1" x14ac:dyDescent="0.2">
      <c r="B218" s="91" t="e">
        <f t="shared" si="7"/>
        <v>#VALUE!</v>
      </c>
      <c r="C218">
        <v>94</v>
      </c>
      <c r="D218">
        <v>670</v>
      </c>
      <c r="E218" s="4">
        <f t="shared" si="5"/>
        <v>1340</v>
      </c>
      <c r="F218" t="e">
        <f t="shared" si="6"/>
        <v>#VALUE!</v>
      </c>
    </row>
    <row r="219" spans="2:6" hidden="1" x14ac:dyDescent="0.2">
      <c r="B219" s="91" t="e">
        <f t="shared" si="7"/>
        <v>#VALUE!</v>
      </c>
      <c r="C219">
        <v>95</v>
      </c>
      <c r="D219">
        <v>690</v>
      </c>
      <c r="E219" s="4">
        <f t="shared" si="5"/>
        <v>1380</v>
      </c>
      <c r="F219" t="e">
        <f t="shared" si="6"/>
        <v>#VALUE!</v>
      </c>
    </row>
    <row r="220" spans="2:6" hidden="1" x14ac:dyDescent="0.2">
      <c r="B220" s="91" t="e">
        <f t="shared" si="7"/>
        <v>#VALUE!</v>
      </c>
      <c r="C220">
        <v>96</v>
      </c>
      <c r="D220">
        <v>710</v>
      </c>
      <c r="E220" s="4">
        <f t="shared" si="5"/>
        <v>1420</v>
      </c>
      <c r="F220" t="e">
        <f t="shared" si="6"/>
        <v>#VALUE!</v>
      </c>
    </row>
    <row r="221" spans="2:6" hidden="1" x14ac:dyDescent="0.2">
      <c r="B221" s="91" t="e">
        <f t="shared" si="7"/>
        <v>#VALUE!</v>
      </c>
      <c r="C221">
        <v>97</v>
      </c>
      <c r="D221">
        <v>730</v>
      </c>
      <c r="E221" s="4">
        <f t="shared" si="5"/>
        <v>1460</v>
      </c>
      <c r="F221" t="e">
        <f t="shared" si="6"/>
        <v>#VALUE!</v>
      </c>
    </row>
    <row r="222" spans="2:6" hidden="1" x14ac:dyDescent="0.2">
      <c r="B222" s="91" t="e">
        <f t="shared" si="7"/>
        <v>#VALUE!</v>
      </c>
      <c r="C222">
        <v>98</v>
      </c>
      <c r="D222">
        <v>750</v>
      </c>
      <c r="E222" s="4">
        <f t="shared" si="5"/>
        <v>1500</v>
      </c>
      <c r="F222" t="e">
        <f t="shared" si="6"/>
        <v>#VALUE!</v>
      </c>
    </row>
    <row r="223" spans="2:6" hidden="1" x14ac:dyDescent="0.2">
      <c r="B223" s="91" t="e">
        <f t="shared" si="7"/>
        <v>#VALUE!</v>
      </c>
      <c r="C223">
        <v>99</v>
      </c>
      <c r="D223">
        <v>775</v>
      </c>
      <c r="E223" s="4">
        <f t="shared" si="5"/>
        <v>1550</v>
      </c>
      <c r="F223" t="e">
        <f t="shared" si="6"/>
        <v>#VALUE!</v>
      </c>
    </row>
    <row r="224" spans="2:6" hidden="1" x14ac:dyDescent="0.2">
      <c r="B224" s="91" t="e">
        <f t="shared" si="7"/>
        <v>#VALUE!</v>
      </c>
      <c r="C224">
        <v>100</v>
      </c>
      <c r="D224">
        <v>800</v>
      </c>
      <c r="E224" s="4">
        <f t="shared" si="5"/>
        <v>1600</v>
      </c>
      <c r="F224" t="e">
        <f t="shared" si="6"/>
        <v>#VALUE!</v>
      </c>
    </row>
    <row r="225" spans="2:6" hidden="1" x14ac:dyDescent="0.2">
      <c r="B225" s="91" t="e">
        <f t="shared" si="7"/>
        <v>#VALUE!</v>
      </c>
      <c r="C225">
        <v>101</v>
      </c>
      <c r="D225">
        <v>825</v>
      </c>
      <c r="E225" s="4">
        <f t="shared" si="5"/>
        <v>1650</v>
      </c>
      <c r="F225" t="e">
        <f t="shared" si="6"/>
        <v>#VALUE!</v>
      </c>
    </row>
    <row r="226" spans="2:6" hidden="1" x14ac:dyDescent="0.2">
      <c r="B226" s="91" t="e">
        <f t="shared" si="7"/>
        <v>#VALUE!</v>
      </c>
      <c r="C226">
        <v>102</v>
      </c>
      <c r="D226">
        <v>850</v>
      </c>
      <c r="E226" s="4">
        <f t="shared" si="5"/>
        <v>1700</v>
      </c>
      <c r="F226" t="e">
        <f t="shared" si="6"/>
        <v>#VALUE!</v>
      </c>
    </row>
    <row r="227" spans="2:6" hidden="1" x14ac:dyDescent="0.2">
      <c r="B227" s="91" t="e">
        <f t="shared" si="7"/>
        <v>#VALUE!</v>
      </c>
      <c r="C227">
        <v>103</v>
      </c>
      <c r="D227">
        <v>875</v>
      </c>
      <c r="E227" s="4">
        <f t="shared" si="5"/>
        <v>1750</v>
      </c>
      <c r="F227" t="e">
        <f t="shared" si="6"/>
        <v>#VALUE!</v>
      </c>
    </row>
    <row r="228" spans="2:6" hidden="1" x14ac:dyDescent="0.2">
      <c r="B228" s="91" t="e">
        <f t="shared" si="7"/>
        <v>#VALUE!</v>
      </c>
      <c r="C228">
        <v>104</v>
      </c>
      <c r="D228">
        <v>900</v>
      </c>
      <c r="E228" s="4">
        <f t="shared" si="5"/>
        <v>1800</v>
      </c>
      <c r="F228" t="e">
        <f t="shared" si="6"/>
        <v>#VALUE!</v>
      </c>
    </row>
    <row r="229" spans="2:6" hidden="1" x14ac:dyDescent="0.2">
      <c r="B229" s="91" t="e">
        <f t="shared" si="7"/>
        <v>#VALUE!</v>
      </c>
      <c r="C229">
        <v>105</v>
      </c>
      <c r="D229">
        <v>925</v>
      </c>
      <c r="E229" s="4">
        <f t="shared" si="5"/>
        <v>1850</v>
      </c>
      <c r="F229" t="e">
        <f t="shared" si="6"/>
        <v>#VALUE!</v>
      </c>
    </row>
    <row r="230" spans="2:6" hidden="1" x14ac:dyDescent="0.2">
      <c r="B230" s="91" t="e">
        <f t="shared" si="7"/>
        <v>#VALUE!</v>
      </c>
      <c r="C230">
        <v>106</v>
      </c>
      <c r="D230">
        <v>950</v>
      </c>
      <c r="E230" s="4">
        <f t="shared" si="5"/>
        <v>1900</v>
      </c>
      <c r="F230" t="e">
        <f t="shared" si="6"/>
        <v>#VALUE!</v>
      </c>
    </row>
    <row r="231" spans="2:6" hidden="1" x14ac:dyDescent="0.2">
      <c r="B231" s="91" t="e">
        <f t="shared" si="7"/>
        <v>#VALUE!</v>
      </c>
      <c r="C231">
        <v>107</v>
      </c>
      <c r="D231">
        <v>975</v>
      </c>
      <c r="E231" s="4">
        <f t="shared" si="5"/>
        <v>1950</v>
      </c>
      <c r="F231" t="e">
        <f t="shared" si="6"/>
        <v>#VALUE!</v>
      </c>
    </row>
    <row r="232" spans="2:6" hidden="1" x14ac:dyDescent="0.2">
      <c r="B232" s="91" t="e">
        <f t="shared" si="7"/>
        <v>#VALUE!</v>
      </c>
      <c r="C232">
        <v>108</v>
      </c>
      <c r="D232">
        <v>1000</v>
      </c>
      <c r="E232" s="4">
        <f t="shared" si="5"/>
        <v>2000</v>
      </c>
      <c r="F232" t="e">
        <f t="shared" si="6"/>
        <v>#VALUE!</v>
      </c>
    </row>
    <row r="233" spans="2:6" hidden="1" x14ac:dyDescent="0.2">
      <c r="B233" s="91" t="e">
        <f t="shared" si="7"/>
        <v>#VALUE!</v>
      </c>
      <c r="C233">
        <v>109</v>
      </c>
      <c r="D233">
        <v>1030</v>
      </c>
      <c r="E233" s="4">
        <f t="shared" si="5"/>
        <v>2060</v>
      </c>
      <c r="F233" t="e">
        <f t="shared" si="6"/>
        <v>#VALUE!</v>
      </c>
    </row>
    <row r="234" spans="2:6" hidden="1" x14ac:dyDescent="0.2">
      <c r="B234" s="91" t="e">
        <f t="shared" si="7"/>
        <v>#VALUE!</v>
      </c>
      <c r="C234">
        <v>110</v>
      </c>
      <c r="D234">
        <v>1060</v>
      </c>
      <c r="E234" s="4">
        <f t="shared" si="5"/>
        <v>2120</v>
      </c>
      <c r="F234" t="e">
        <f t="shared" si="6"/>
        <v>#VALUE!</v>
      </c>
    </row>
    <row r="235" spans="2:6" hidden="1" x14ac:dyDescent="0.2">
      <c r="B235" s="91" t="e">
        <f t="shared" si="7"/>
        <v>#VALUE!</v>
      </c>
      <c r="C235">
        <v>111</v>
      </c>
      <c r="D235">
        <v>1090</v>
      </c>
      <c r="E235" s="4">
        <f t="shared" si="5"/>
        <v>2180</v>
      </c>
      <c r="F235" t="e">
        <f t="shared" si="6"/>
        <v>#VALUE!</v>
      </c>
    </row>
    <row r="236" spans="2:6" hidden="1" x14ac:dyDescent="0.2">
      <c r="B236" s="91" t="e">
        <f t="shared" si="7"/>
        <v>#VALUE!</v>
      </c>
      <c r="C236">
        <v>112</v>
      </c>
      <c r="D236">
        <v>1120</v>
      </c>
      <c r="E236" s="4">
        <f t="shared" si="5"/>
        <v>2240</v>
      </c>
      <c r="F236" t="e">
        <f t="shared" si="6"/>
        <v>#VALUE!</v>
      </c>
    </row>
    <row r="237" spans="2:6" hidden="1" x14ac:dyDescent="0.2">
      <c r="B237" s="91" t="e">
        <f t="shared" si="7"/>
        <v>#VALUE!</v>
      </c>
      <c r="C237">
        <v>113</v>
      </c>
      <c r="D237">
        <v>1150</v>
      </c>
      <c r="E237" s="4">
        <f t="shared" si="5"/>
        <v>2300</v>
      </c>
      <c r="F237" t="e">
        <f t="shared" si="6"/>
        <v>#VALUE!</v>
      </c>
    </row>
    <row r="238" spans="2:6" hidden="1" x14ac:dyDescent="0.2">
      <c r="B238" s="91" t="e">
        <f t="shared" si="7"/>
        <v>#VALUE!</v>
      </c>
      <c r="C238">
        <v>114</v>
      </c>
      <c r="D238">
        <v>1180</v>
      </c>
      <c r="E238" s="4">
        <f t="shared" si="5"/>
        <v>2360</v>
      </c>
      <c r="F238" t="e">
        <f t="shared" si="6"/>
        <v>#VALUE!</v>
      </c>
    </row>
    <row r="239" spans="2:6" hidden="1" x14ac:dyDescent="0.2">
      <c r="B239" s="91" t="e">
        <f t="shared" si="7"/>
        <v>#VALUE!</v>
      </c>
      <c r="C239">
        <v>115</v>
      </c>
      <c r="D239">
        <v>1215</v>
      </c>
      <c r="E239" s="4">
        <f t="shared" si="5"/>
        <v>2430</v>
      </c>
      <c r="F239" t="e">
        <f t="shared" si="6"/>
        <v>#VALUE!</v>
      </c>
    </row>
    <row r="240" spans="2:6" hidden="1" x14ac:dyDescent="0.2">
      <c r="B240" s="91" t="e">
        <f t="shared" si="7"/>
        <v>#VALUE!</v>
      </c>
      <c r="C240">
        <v>116</v>
      </c>
      <c r="D240">
        <v>1250</v>
      </c>
      <c r="E240" s="4">
        <f t="shared" si="5"/>
        <v>2500</v>
      </c>
      <c r="F240" t="e">
        <f t="shared" si="6"/>
        <v>#VALUE!</v>
      </c>
    </row>
    <row r="241" spans="2:6" hidden="1" x14ac:dyDescent="0.2">
      <c r="B241" s="91" t="e">
        <f t="shared" si="7"/>
        <v>#VALUE!</v>
      </c>
      <c r="C241">
        <v>117</v>
      </c>
      <c r="D241">
        <v>1285</v>
      </c>
      <c r="E241" s="4">
        <f t="shared" si="5"/>
        <v>2570</v>
      </c>
      <c r="F241" t="e">
        <f t="shared" si="6"/>
        <v>#VALUE!</v>
      </c>
    </row>
    <row r="242" spans="2:6" hidden="1" x14ac:dyDescent="0.2">
      <c r="B242" s="91" t="e">
        <f t="shared" si="7"/>
        <v>#VALUE!</v>
      </c>
      <c r="C242">
        <v>118</v>
      </c>
      <c r="D242">
        <v>1320</v>
      </c>
      <c r="E242" s="4">
        <f t="shared" si="5"/>
        <v>2640</v>
      </c>
      <c r="F242" t="e">
        <f t="shared" si="6"/>
        <v>#VALUE!</v>
      </c>
    </row>
    <row r="243" spans="2:6" hidden="1" x14ac:dyDescent="0.2">
      <c r="B243" s="91" t="e">
        <f t="shared" si="7"/>
        <v>#VALUE!</v>
      </c>
      <c r="C243">
        <v>119</v>
      </c>
      <c r="D243">
        <v>1360</v>
      </c>
      <c r="E243" s="4">
        <f t="shared" si="5"/>
        <v>2720</v>
      </c>
      <c r="F243" t="e">
        <f t="shared" si="6"/>
        <v>#VALUE!</v>
      </c>
    </row>
    <row r="244" spans="2:6" hidden="1" x14ac:dyDescent="0.2">
      <c r="B244" s="91" t="e">
        <f t="shared" si="7"/>
        <v>#VALUE!</v>
      </c>
      <c r="C244">
        <v>120</v>
      </c>
      <c r="D244">
        <v>1400</v>
      </c>
      <c r="E244" s="4">
        <f t="shared" si="5"/>
        <v>2800</v>
      </c>
      <c r="F244" t="e">
        <f t="shared" si="6"/>
        <v>#VALUE!</v>
      </c>
    </row>
    <row r="245" spans="2:6" hidden="1" x14ac:dyDescent="0.2">
      <c r="B245" s="91" t="e">
        <f t="shared" si="7"/>
        <v>#VALUE!</v>
      </c>
      <c r="C245">
        <v>121</v>
      </c>
      <c r="D245">
        <v>1450</v>
      </c>
      <c r="E245" s="4">
        <f t="shared" si="5"/>
        <v>2900</v>
      </c>
      <c r="F245" t="e">
        <f t="shared" si="6"/>
        <v>#VALUE!</v>
      </c>
    </row>
    <row r="246" spans="2:6" hidden="1" x14ac:dyDescent="0.2">
      <c r="B246" s="91" t="e">
        <f t="shared" si="7"/>
        <v>#VALUE!</v>
      </c>
      <c r="C246">
        <v>122</v>
      </c>
      <c r="D246">
        <v>1500</v>
      </c>
      <c r="E246" s="4">
        <f t="shared" si="5"/>
        <v>3000</v>
      </c>
      <c r="F246" t="e">
        <f t="shared" si="6"/>
        <v>#VALUE!</v>
      </c>
    </row>
    <row r="247" spans="2:6" hidden="1" x14ac:dyDescent="0.2">
      <c r="B247" s="91" t="e">
        <f t="shared" si="7"/>
        <v>#VALUE!</v>
      </c>
      <c r="C247">
        <v>123</v>
      </c>
      <c r="D247">
        <v>1550</v>
      </c>
      <c r="E247" s="4">
        <f t="shared" si="5"/>
        <v>3100</v>
      </c>
      <c r="F247" t="e">
        <f t="shared" si="6"/>
        <v>#VALUE!</v>
      </c>
    </row>
    <row r="248" spans="2:6" hidden="1" x14ac:dyDescent="0.2">
      <c r="B248" s="91" t="e">
        <f t="shared" si="7"/>
        <v>#VALUE!</v>
      </c>
      <c r="C248">
        <v>124</v>
      </c>
      <c r="D248">
        <v>1600</v>
      </c>
      <c r="E248" s="4">
        <f t="shared" si="5"/>
        <v>3200</v>
      </c>
      <c r="F248" t="e">
        <f t="shared" si="6"/>
        <v>#VALUE!</v>
      </c>
    </row>
    <row r="249" spans="2:6" hidden="1" x14ac:dyDescent="0.2">
      <c r="B249" s="91" t="e">
        <f t="shared" si="7"/>
        <v>#VALUE!</v>
      </c>
      <c r="C249">
        <v>125</v>
      </c>
      <c r="D249">
        <v>1650</v>
      </c>
      <c r="E249" s="4">
        <f t="shared" si="5"/>
        <v>3300</v>
      </c>
      <c r="F249" t="e">
        <f t="shared" si="6"/>
        <v>#VALUE!</v>
      </c>
    </row>
    <row r="250" spans="2:6" hidden="1" x14ac:dyDescent="0.2">
      <c r="B250" s="91" t="e">
        <f t="shared" si="7"/>
        <v>#VALUE!</v>
      </c>
      <c r="C250">
        <v>126</v>
      </c>
      <c r="D250">
        <v>1700</v>
      </c>
      <c r="E250" s="4">
        <f t="shared" si="5"/>
        <v>3400</v>
      </c>
      <c r="F250" t="e">
        <f t="shared" si="6"/>
        <v>#VALUE!</v>
      </c>
    </row>
    <row r="251" spans="2:6" hidden="1" x14ac:dyDescent="0.2">
      <c r="B251" s="91" t="e">
        <f t="shared" si="7"/>
        <v>#VALUE!</v>
      </c>
      <c r="C251">
        <v>127</v>
      </c>
      <c r="D251">
        <v>1750</v>
      </c>
      <c r="E251" s="4">
        <f t="shared" si="5"/>
        <v>3500</v>
      </c>
      <c r="F251" t="e">
        <f t="shared" si="6"/>
        <v>#VALUE!</v>
      </c>
    </row>
    <row r="252" spans="2:6" hidden="1" x14ac:dyDescent="0.2">
      <c r="B252" s="91" t="e">
        <f t="shared" si="7"/>
        <v>#VALUE!</v>
      </c>
      <c r="C252">
        <v>128</v>
      </c>
      <c r="D252">
        <v>1800</v>
      </c>
      <c r="E252" s="4">
        <f t="shared" ref="E252:E315" si="8">2*D252</f>
        <v>3600</v>
      </c>
      <c r="F252" t="e">
        <f t="shared" ref="F252:F315" si="9">ABS(B$122-E252)</f>
        <v>#VALUE!</v>
      </c>
    </row>
    <row r="253" spans="2:6" hidden="1" x14ac:dyDescent="0.2">
      <c r="B253" s="91" t="e">
        <f t="shared" ref="B253:B316" si="10">IF(F253=MIN(F$124:F$324),1,0)</f>
        <v>#VALUE!</v>
      </c>
      <c r="C253">
        <v>129</v>
      </c>
      <c r="D253">
        <v>1850</v>
      </c>
      <c r="E253" s="4">
        <f t="shared" si="8"/>
        <v>3700</v>
      </c>
      <c r="F253" t="e">
        <f t="shared" si="9"/>
        <v>#VALUE!</v>
      </c>
    </row>
    <row r="254" spans="2:6" hidden="1" x14ac:dyDescent="0.2">
      <c r="B254" s="91" t="e">
        <f t="shared" si="10"/>
        <v>#VALUE!</v>
      </c>
      <c r="C254">
        <v>130</v>
      </c>
      <c r="D254">
        <v>1900</v>
      </c>
      <c r="E254" s="4">
        <f t="shared" si="8"/>
        <v>3800</v>
      </c>
      <c r="F254" t="e">
        <f t="shared" si="9"/>
        <v>#VALUE!</v>
      </c>
    </row>
    <row r="255" spans="2:6" hidden="1" x14ac:dyDescent="0.2">
      <c r="B255" s="91" t="e">
        <f t="shared" si="10"/>
        <v>#VALUE!</v>
      </c>
      <c r="C255">
        <v>131</v>
      </c>
      <c r="D255">
        <v>1950</v>
      </c>
      <c r="E255" s="4">
        <f t="shared" si="8"/>
        <v>3900</v>
      </c>
      <c r="F255" t="e">
        <f t="shared" si="9"/>
        <v>#VALUE!</v>
      </c>
    </row>
    <row r="256" spans="2:6" hidden="1" x14ac:dyDescent="0.2">
      <c r="B256" s="91" t="e">
        <f t="shared" si="10"/>
        <v>#VALUE!</v>
      </c>
      <c r="C256">
        <v>132</v>
      </c>
      <c r="D256">
        <v>2000</v>
      </c>
      <c r="E256" s="4">
        <f t="shared" si="8"/>
        <v>4000</v>
      </c>
      <c r="F256" t="e">
        <f t="shared" si="9"/>
        <v>#VALUE!</v>
      </c>
    </row>
    <row r="257" spans="2:6" hidden="1" x14ac:dyDescent="0.2">
      <c r="B257" s="91" t="e">
        <f t="shared" si="10"/>
        <v>#VALUE!</v>
      </c>
      <c r="C257">
        <v>133</v>
      </c>
      <c r="D257">
        <v>2060</v>
      </c>
      <c r="E257" s="4">
        <f t="shared" si="8"/>
        <v>4120</v>
      </c>
      <c r="F257" t="e">
        <f t="shared" si="9"/>
        <v>#VALUE!</v>
      </c>
    </row>
    <row r="258" spans="2:6" hidden="1" x14ac:dyDescent="0.2">
      <c r="B258" s="91" t="e">
        <f t="shared" si="10"/>
        <v>#VALUE!</v>
      </c>
      <c r="C258">
        <v>134</v>
      </c>
      <c r="D258">
        <v>2120</v>
      </c>
      <c r="E258" s="4">
        <f t="shared" si="8"/>
        <v>4240</v>
      </c>
      <c r="F258" t="e">
        <f t="shared" si="9"/>
        <v>#VALUE!</v>
      </c>
    </row>
    <row r="259" spans="2:6" hidden="1" x14ac:dyDescent="0.2">
      <c r="B259" s="91" t="e">
        <f t="shared" si="10"/>
        <v>#VALUE!</v>
      </c>
      <c r="C259">
        <v>135</v>
      </c>
      <c r="D259">
        <v>2180</v>
      </c>
      <c r="E259" s="4">
        <f t="shared" si="8"/>
        <v>4360</v>
      </c>
      <c r="F259" t="e">
        <f t="shared" si="9"/>
        <v>#VALUE!</v>
      </c>
    </row>
    <row r="260" spans="2:6" hidden="1" x14ac:dyDescent="0.2">
      <c r="B260" s="91" t="e">
        <f t="shared" si="10"/>
        <v>#VALUE!</v>
      </c>
      <c r="C260">
        <v>136</v>
      </c>
      <c r="D260">
        <v>2240</v>
      </c>
      <c r="E260" s="4">
        <f t="shared" si="8"/>
        <v>4480</v>
      </c>
      <c r="F260" t="e">
        <f t="shared" si="9"/>
        <v>#VALUE!</v>
      </c>
    </row>
    <row r="261" spans="2:6" hidden="1" x14ac:dyDescent="0.2">
      <c r="B261" s="91" t="e">
        <f t="shared" si="10"/>
        <v>#VALUE!</v>
      </c>
      <c r="C261">
        <v>137</v>
      </c>
      <c r="D261">
        <v>2300</v>
      </c>
      <c r="E261" s="4">
        <f t="shared" si="8"/>
        <v>4600</v>
      </c>
      <c r="F261" t="e">
        <f t="shared" si="9"/>
        <v>#VALUE!</v>
      </c>
    </row>
    <row r="262" spans="2:6" hidden="1" x14ac:dyDescent="0.2">
      <c r="B262" s="91" t="e">
        <f t="shared" si="10"/>
        <v>#VALUE!</v>
      </c>
      <c r="C262">
        <v>138</v>
      </c>
      <c r="D262">
        <v>2360</v>
      </c>
      <c r="E262" s="4">
        <f t="shared" si="8"/>
        <v>4720</v>
      </c>
      <c r="F262" t="e">
        <f t="shared" si="9"/>
        <v>#VALUE!</v>
      </c>
    </row>
    <row r="263" spans="2:6" hidden="1" x14ac:dyDescent="0.2">
      <c r="B263" s="91" t="e">
        <f t="shared" si="10"/>
        <v>#VALUE!</v>
      </c>
      <c r="C263">
        <v>139</v>
      </c>
      <c r="D263">
        <v>2430</v>
      </c>
      <c r="E263" s="4">
        <f t="shared" si="8"/>
        <v>4860</v>
      </c>
      <c r="F263" t="e">
        <f t="shared" si="9"/>
        <v>#VALUE!</v>
      </c>
    </row>
    <row r="264" spans="2:6" hidden="1" x14ac:dyDescent="0.2">
      <c r="B264" s="91" t="e">
        <f t="shared" si="10"/>
        <v>#VALUE!</v>
      </c>
      <c r="C264">
        <v>140</v>
      </c>
      <c r="D264">
        <v>2500</v>
      </c>
      <c r="E264" s="4">
        <f t="shared" si="8"/>
        <v>5000</v>
      </c>
      <c r="F264" t="e">
        <f t="shared" si="9"/>
        <v>#VALUE!</v>
      </c>
    </row>
    <row r="265" spans="2:6" hidden="1" x14ac:dyDescent="0.2">
      <c r="B265" s="91" t="e">
        <f t="shared" si="10"/>
        <v>#VALUE!</v>
      </c>
      <c r="C265">
        <v>141</v>
      </c>
      <c r="D265">
        <v>2575</v>
      </c>
      <c r="E265" s="4">
        <f t="shared" si="8"/>
        <v>5150</v>
      </c>
      <c r="F265" t="e">
        <f t="shared" si="9"/>
        <v>#VALUE!</v>
      </c>
    </row>
    <row r="266" spans="2:6" hidden="1" x14ac:dyDescent="0.2">
      <c r="B266" s="91" t="e">
        <f t="shared" si="10"/>
        <v>#VALUE!</v>
      </c>
      <c r="C266">
        <v>142</v>
      </c>
      <c r="D266">
        <v>2650</v>
      </c>
      <c r="E266" s="4">
        <f t="shared" si="8"/>
        <v>5300</v>
      </c>
      <c r="F266" t="e">
        <f t="shared" si="9"/>
        <v>#VALUE!</v>
      </c>
    </row>
    <row r="267" spans="2:6" hidden="1" x14ac:dyDescent="0.2">
      <c r="B267" s="91" t="e">
        <f t="shared" si="10"/>
        <v>#VALUE!</v>
      </c>
      <c r="C267">
        <v>143</v>
      </c>
      <c r="D267">
        <v>2725</v>
      </c>
      <c r="E267" s="4">
        <f t="shared" si="8"/>
        <v>5450</v>
      </c>
      <c r="F267" t="e">
        <f t="shared" si="9"/>
        <v>#VALUE!</v>
      </c>
    </row>
    <row r="268" spans="2:6" hidden="1" x14ac:dyDescent="0.2">
      <c r="B268" s="91" t="e">
        <f t="shared" si="10"/>
        <v>#VALUE!</v>
      </c>
      <c r="C268">
        <v>144</v>
      </c>
      <c r="D268">
        <v>2800</v>
      </c>
      <c r="E268" s="4">
        <f t="shared" si="8"/>
        <v>5600</v>
      </c>
      <c r="F268" t="e">
        <f t="shared" si="9"/>
        <v>#VALUE!</v>
      </c>
    </row>
    <row r="269" spans="2:6" hidden="1" x14ac:dyDescent="0.2">
      <c r="B269" s="91" t="e">
        <f t="shared" si="10"/>
        <v>#VALUE!</v>
      </c>
      <c r="C269">
        <v>145</v>
      </c>
      <c r="D269">
        <v>2900</v>
      </c>
      <c r="E269" s="4">
        <f t="shared" si="8"/>
        <v>5800</v>
      </c>
      <c r="F269" t="e">
        <f t="shared" si="9"/>
        <v>#VALUE!</v>
      </c>
    </row>
    <row r="270" spans="2:6" hidden="1" x14ac:dyDescent="0.2">
      <c r="B270" s="91" t="e">
        <f t="shared" si="10"/>
        <v>#VALUE!</v>
      </c>
      <c r="C270">
        <v>146</v>
      </c>
      <c r="D270">
        <v>3000</v>
      </c>
      <c r="E270" s="4">
        <f t="shared" si="8"/>
        <v>6000</v>
      </c>
      <c r="F270" t="e">
        <f t="shared" si="9"/>
        <v>#VALUE!</v>
      </c>
    </row>
    <row r="271" spans="2:6" hidden="1" x14ac:dyDescent="0.2">
      <c r="B271" s="91" t="e">
        <f t="shared" si="10"/>
        <v>#VALUE!</v>
      </c>
      <c r="C271">
        <v>147</v>
      </c>
      <c r="D271">
        <v>3075</v>
      </c>
      <c r="E271" s="4">
        <f t="shared" si="8"/>
        <v>6150</v>
      </c>
      <c r="F271" t="e">
        <f t="shared" si="9"/>
        <v>#VALUE!</v>
      </c>
    </row>
    <row r="272" spans="2:6" hidden="1" x14ac:dyDescent="0.2">
      <c r="B272" s="91" t="e">
        <f t="shared" si="10"/>
        <v>#VALUE!</v>
      </c>
      <c r="C272">
        <v>148</v>
      </c>
      <c r="D272">
        <v>3150</v>
      </c>
      <c r="E272" s="4">
        <f t="shared" si="8"/>
        <v>6300</v>
      </c>
      <c r="F272" t="e">
        <f t="shared" si="9"/>
        <v>#VALUE!</v>
      </c>
    </row>
    <row r="273" spans="2:6" hidden="1" x14ac:dyDescent="0.2">
      <c r="B273" s="91" t="e">
        <f t="shared" si="10"/>
        <v>#VALUE!</v>
      </c>
      <c r="C273">
        <v>149</v>
      </c>
      <c r="D273">
        <v>3250</v>
      </c>
      <c r="E273" s="4">
        <f t="shared" si="8"/>
        <v>6500</v>
      </c>
      <c r="F273" t="e">
        <f t="shared" si="9"/>
        <v>#VALUE!</v>
      </c>
    </row>
    <row r="274" spans="2:6" hidden="1" x14ac:dyDescent="0.2">
      <c r="B274" s="91" t="e">
        <f t="shared" si="10"/>
        <v>#VALUE!</v>
      </c>
      <c r="C274">
        <v>150</v>
      </c>
      <c r="D274">
        <v>3350</v>
      </c>
      <c r="E274" s="4">
        <f t="shared" si="8"/>
        <v>6700</v>
      </c>
      <c r="F274" t="e">
        <f t="shared" si="9"/>
        <v>#VALUE!</v>
      </c>
    </row>
    <row r="275" spans="2:6" hidden="1" x14ac:dyDescent="0.2">
      <c r="B275" s="91" t="e">
        <f t="shared" si="10"/>
        <v>#VALUE!</v>
      </c>
      <c r="C275">
        <v>151</v>
      </c>
      <c r="D275">
        <v>3450</v>
      </c>
      <c r="E275" s="4">
        <f t="shared" si="8"/>
        <v>6900</v>
      </c>
      <c r="F275" t="e">
        <f t="shared" si="9"/>
        <v>#VALUE!</v>
      </c>
    </row>
    <row r="276" spans="2:6" hidden="1" x14ac:dyDescent="0.2">
      <c r="B276" s="91" t="e">
        <f t="shared" si="10"/>
        <v>#VALUE!</v>
      </c>
      <c r="C276">
        <v>152</v>
      </c>
      <c r="D276">
        <v>3550</v>
      </c>
      <c r="E276" s="4">
        <f t="shared" si="8"/>
        <v>7100</v>
      </c>
      <c r="F276" t="e">
        <f t="shared" si="9"/>
        <v>#VALUE!</v>
      </c>
    </row>
    <row r="277" spans="2:6" hidden="1" x14ac:dyDescent="0.2">
      <c r="B277" s="91" t="e">
        <f t="shared" si="10"/>
        <v>#VALUE!</v>
      </c>
      <c r="C277">
        <v>153</v>
      </c>
      <c r="D277">
        <v>3650</v>
      </c>
      <c r="E277" s="4">
        <f t="shared" si="8"/>
        <v>7300</v>
      </c>
      <c r="F277" t="e">
        <f t="shared" si="9"/>
        <v>#VALUE!</v>
      </c>
    </row>
    <row r="278" spans="2:6" hidden="1" x14ac:dyDescent="0.2">
      <c r="B278" s="91" t="e">
        <f t="shared" si="10"/>
        <v>#VALUE!</v>
      </c>
      <c r="C278">
        <v>154</v>
      </c>
      <c r="D278">
        <v>3750</v>
      </c>
      <c r="E278" s="4">
        <f t="shared" si="8"/>
        <v>7500</v>
      </c>
      <c r="F278" t="e">
        <f t="shared" si="9"/>
        <v>#VALUE!</v>
      </c>
    </row>
    <row r="279" spans="2:6" hidden="1" x14ac:dyDescent="0.2">
      <c r="B279" s="91" t="e">
        <f t="shared" si="10"/>
        <v>#VALUE!</v>
      </c>
      <c r="C279">
        <v>155</v>
      </c>
      <c r="D279">
        <v>3875</v>
      </c>
      <c r="E279" s="4">
        <f t="shared" si="8"/>
        <v>7750</v>
      </c>
      <c r="F279" t="e">
        <f t="shared" si="9"/>
        <v>#VALUE!</v>
      </c>
    </row>
    <row r="280" spans="2:6" hidden="1" x14ac:dyDescent="0.2">
      <c r="B280" s="91" t="e">
        <f t="shared" si="10"/>
        <v>#VALUE!</v>
      </c>
      <c r="C280">
        <v>156</v>
      </c>
      <c r="D280">
        <v>4000</v>
      </c>
      <c r="E280" s="4">
        <f t="shared" si="8"/>
        <v>8000</v>
      </c>
      <c r="F280" t="e">
        <f t="shared" si="9"/>
        <v>#VALUE!</v>
      </c>
    </row>
    <row r="281" spans="2:6" hidden="1" x14ac:dyDescent="0.2">
      <c r="B281" s="91" t="e">
        <f t="shared" si="10"/>
        <v>#VALUE!</v>
      </c>
      <c r="C281">
        <v>157</v>
      </c>
      <c r="D281">
        <v>4125</v>
      </c>
      <c r="E281" s="4">
        <f t="shared" si="8"/>
        <v>8250</v>
      </c>
      <c r="F281" t="e">
        <f t="shared" si="9"/>
        <v>#VALUE!</v>
      </c>
    </row>
    <row r="282" spans="2:6" hidden="1" x14ac:dyDescent="0.2">
      <c r="B282" s="91" t="e">
        <f t="shared" si="10"/>
        <v>#VALUE!</v>
      </c>
      <c r="C282">
        <v>158</v>
      </c>
      <c r="D282">
        <v>4250</v>
      </c>
      <c r="E282" s="4">
        <f t="shared" si="8"/>
        <v>8500</v>
      </c>
      <c r="F282" t="e">
        <f t="shared" si="9"/>
        <v>#VALUE!</v>
      </c>
    </row>
    <row r="283" spans="2:6" hidden="1" x14ac:dyDescent="0.2">
      <c r="B283" s="91" t="e">
        <f t="shared" si="10"/>
        <v>#VALUE!</v>
      </c>
      <c r="C283">
        <v>159</v>
      </c>
      <c r="D283">
        <v>4375</v>
      </c>
      <c r="E283" s="4">
        <f t="shared" si="8"/>
        <v>8750</v>
      </c>
      <c r="F283" t="e">
        <f t="shared" si="9"/>
        <v>#VALUE!</v>
      </c>
    </row>
    <row r="284" spans="2:6" hidden="1" x14ac:dyDescent="0.2">
      <c r="B284" s="91" t="e">
        <f t="shared" si="10"/>
        <v>#VALUE!</v>
      </c>
      <c r="C284">
        <v>160</v>
      </c>
      <c r="D284">
        <v>4500</v>
      </c>
      <c r="E284" s="4">
        <f t="shared" si="8"/>
        <v>9000</v>
      </c>
      <c r="F284" t="e">
        <f t="shared" si="9"/>
        <v>#VALUE!</v>
      </c>
    </row>
    <row r="285" spans="2:6" hidden="1" x14ac:dyDescent="0.2">
      <c r="B285" s="91" t="e">
        <f t="shared" si="10"/>
        <v>#VALUE!</v>
      </c>
      <c r="C285">
        <v>161</v>
      </c>
      <c r="D285">
        <v>4625</v>
      </c>
      <c r="E285" s="4">
        <f t="shared" si="8"/>
        <v>9250</v>
      </c>
      <c r="F285" t="e">
        <f t="shared" si="9"/>
        <v>#VALUE!</v>
      </c>
    </row>
    <row r="286" spans="2:6" hidden="1" x14ac:dyDescent="0.2">
      <c r="B286" s="91" t="e">
        <f t="shared" si="10"/>
        <v>#VALUE!</v>
      </c>
      <c r="C286">
        <v>162</v>
      </c>
      <c r="D286">
        <v>4750</v>
      </c>
      <c r="E286" s="4">
        <f t="shared" si="8"/>
        <v>9500</v>
      </c>
      <c r="F286" t="e">
        <f t="shared" si="9"/>
        <v>#VALUE!</v>
      </c>
    </row>
    <row r="287" spans="2:6" hidden="1" x14ac:dyDescent="0.2">
      <c r="B287" s="91" t="e">
        <f t="shared" si="10"/>
        <v>#VALUE!</v>
      </c>
      <c r="C287">
        <v>163</v>
      </c>
      <c r="D287">
        <v>4875</v>
      </c>
      <c r="E287" s="4">
        <f t="shared" si="8"/>
        <v>9750</v>
      </c>
      <c r="F287" t="e">
        <f t="shared" si="9"/>
        <v>#VALUE!</v>
      </c>
    </row>
    <row r="288" spans="2:6" hidden="1" x14ac:dyDescent="0.2">
      <c r="B288" s="91" t="e">
        <f t="shared" si="10"/>
        <v>#VALUE!</v>
      </c>
      <c r="C288">
        <v>164</v>
      </c>
      <c r="D288">
        <v>5000</v>
      </c>
      <c r="E288" s="4">
        <f t="shared" si="8"/>
        <v>10000</v>
      </c>
      <c r="F288" t="e">
        <f t="shared" si="9"/>
        <v>#VALUE!</v>
      </c>
    </row>
    <row r="289" spans="2:6" hidden="1" x14ac:dyDescent="0.2">
      <c r="B289" s="91" t="e">
        <f t="shared" si="10"/>
        <v>#VALUE!</v>
      </c>
      <c r="C289">
        <v>165</v>
      </c>
      <c r="D289">
        <v>5150</v>
      </c>
      <c r="E289" s="4">
        <f t="shared" si="8"/>
        <v>10300</v>
      </c>
      <c r="F289" t="e">
        <f t="shared" si="9"/>
        <v>#VALUE!</v>
      </c>
    </row>
    <row r="290" spans="2:6" hidden="1" x14ac:dyDescent="0.2">
      <c r="B290" s="91" t="e">
        <f t="shared" si="10"/>
        <v>#VALUE!</v>
      </c>
      <c r="C290">
        <v>166</v>
      </c>
      <c r="D290">
        <v>5300</v>
      </c>
      <c r="E290" s="4">
        <f t="shared" si="8"/>
        <v>10600</v>
      </c>
      <c r="F290" t="e">
        <f t="shared" si="9"/>
        <v>#VALUE!</v>
      </c>
    </row>
    <row r="291" spans="2:6" hidden="1" x14ac:dyDescent="0.2">
      <c r="B291" s="91" t="e">
        <f t="shared" si="10"/>
        <v>#VALUE!</v>
      </c>
      <c r="C291">
        <v>167</v>
      </c>
      <c r="D291">
        <v>5450</v>
      </c>
      <c r="E291" s="4">
        <f t="shared" si="8"/>
        <v>10900</v>
      </c>
      <c r="F291" t="e">
        <f t="shared" si="9"/>
        <v>#VALUE!</v>
      </c>
    </row>
    <row r="292" spans="2:6" hidden="1" x14ac:dyDescent="0.2">
      <c r="B292" s="91" t="e">
        <f t="shared" si="10"/>
        <v>#VALUE!</v>
      </c>
      <c r="C292">
        <v>168</v>
      </c>
      <c r="D292">
        <v>5600</v>
      </c>
      <c r="E292" s="4">
        <f t="shared" si="8"/>
        <v>11200</v>
      </c>
      <c r="F292" t="e">
        <f t="shared" si="9"/>
        <v>#VALUE!</v>
      </c>
    </row>
    <row r="293" spans="2:6" hidden="1" x14ac:dyDescent="0.2">
      <c r="B293" s="91" t="e">
        <f t="shared" si="10"/>
        <v>#VALUE!</v>
      </c>
      <c r="C293">
        <v>169</v>
      </c>
      <c r="D293">
        <v>5800</v>
      </c>
      <c r="E293" s="4">
        <f t="shared" si="8"/>
        <v>11600</v>
      </c>
      <c r="F293" t="e">
        <f t="shared" si="9"/>
        <v>#VALUE!</v>
      </c>
    </row>
    <row r="294" spans="2:6" hidden="1" x14ac:dyDescent="0.2">
      <c r="B294" s="91" t="e">
        <f t="shared" si="10"/>
        <v>#VALUE!</v>
      </c>
      <c r="C294">
        <v>170</v>
      </c>
      <c r="D294">
        <v>6000</v>
      </c>
      <c r="E294" s="4">
        <f t="shared" si="8"/>
        <v>12000</v>
      </c>
      <c r="F294" t="e">
        <f t="shared" si="9"/>
        <v>#VALUE!</v>
      </c>
    </row>
    <row r="295" spans="2:6" hidden="1" x14ac:dyDescent="0.2">
      <c r="B295" s="91" t="e">
        <f t="shared" si="10"/>
        <v>#VALUE!</v>
      </c>
      <c r="C295">
        <v>171</v>
      </c>
      <c r="D295">
        <v>6150</v>
      </c>
      <c r="E295" s="4">
        <f t="shared" si="8"/>
        <v>12300</v>
      </c>
      <c r="F295" t="e">
        <f t="shared" si="9"/>
        <v>#VALUE!</v>
      </c>
    </row>
    <row r="296" spans="2:6" hidden="1" x14ac:dyDescent="0.2">
      <c r="B296" s="91" t="e">
        <f t="shared" si="10"/>
        <v>#VALUE!</v>
      </c>
      <c r="C296">
        <v>172</v>
      </c>
      <c r="D296">
        <v>6300</v>
      </c>
      <c r="E296" s="4">
        <f t="shared" si="8"/>
        <v>12600</v>
      </c>
      <c r="F296" t="e">
        <f t="shared" si="9"/>
        <v>#VALUE!</v>
      </c>
    </row>
    <row r="297" spans="2:6" hidden="1" x14ac:dyDescent="0.2">
      <c r="B297" s="91" t="e">
        <f t="shared" si="10"/>
        <v>#VALUE!</v>
      </c>
      <c r="C297">
        <v>173</v>
      </c>
      <c r="D297">
        <v>6500</v>
      </c>
      <c r="E297" s="4">
        <f t="shared" si="8"/>
        <v>13000</v>
      </c>
      <c r="F297" t="e">
        <f t="shared" si="9"/>
        <v>#VALUE!</v>
      </c>
    </row>
    <row r="298" spans="2:6" hidden="1" x14ac:dyDescent="0.2">
      <c r="B298" s="91" t="e">
        <f t="shared" si="10"/>
        <v>#VALUE!</v>
      </c>
      <c r="C298">
        <v>174</v>
      </c>
      <c r="D298">
        <v>6700</v>
      </c>
      <c r="E298" s="4">
        <f t="shared" si="8"/>
        <v>13400</v>
      </c>
      <c r="F298" t="e">
        <f t="shared" si="9"/>
        <v>#VALUE!</v>
      </c>
    </row>
    <row r="299" spans="2:6" hidden="1" x14ac:dyDescent="0.2">
      <c r="B299" s="91" t="e">
        <f t="shared" si="10"/>
        <v>#VALUE!</v>
      </c>
      <c r="C299">
        <v>175</v>
      </c>
      <c r="D299">
        <v>6900</v>
      </c>
      <c r="E299" s="4">
        <f t="shared" si="8"/>
        <v>13800</v>
      </c>
      <c r="F299" t="e">
        <f t="shared" si="9"/>
        <v>#VALUE!</v>
      </c>
    </row>
    <row r="300" spans="2:6" hidden="1" x14ac:dyDescent="0.2">
      <c r="B300" s="91" t="e">
        <f t="shared" si="10"/>
        <v>#VALUE!</v>
      </c>
      <c r="C300">
        <v>176</v>
      </c>
      <c r="D300">
        <v>7100</v>
      </c>
      <c r="E300" s="4">
        <f t="shared" si="8"/>
        <v>14200</v>
      </c>
      <c r="F300" t="e">
        <f t="shared" si="9"/>
        <v>#VALUE!</v>
      </c>
    </row>
    <row r="301" spans="2:6" hidden="1" x14ac:dyDescent="0.2">
      <c r="B301" s="91" t="e">
        <f t="shared" si="10"/>
        <v>#VALUE!</v>
      </c>
      <c r="C301">
        <v>177</v>
      </c>
      <c r="D301">
        <v>7300</v>
      </c>
      <c r="E301" s="4">
        <f t="shared" si="8"/>
        <v>14600</v>
      </c>
      <c r="F301" t="e">
        <f t="shared" si="9"/>
        <v>#VALUE!</v>
      </c>
    </row>
    <row r="302" spans="2:6" hidden="1" x14ac:dyDescent="0.2">
      <c r="B302" s="91" t="e">
        <f t="shared" si="10"/>
        <v>#VALUE!</v>
      </c>
      <c r="C302">
        <v>178</v>
      </c>
      <c r="D302">
        <v>7500</v>
      </c>
      <c r="E302" s="4">
        <f t="shared" si="8"/>
        <v>15000</v>
      </c>
      <c r="F302" t="e">
        <f t="shared" si="9"/>
        <v>#VALUE!</v>
      </c>
    </row>
    <row r="303" spans="2:6" hidden="1" x14ac:dyDescent="0.2">
      <c r="B303" s="91" t="e">
        <f t="shared" si="10"/>
        <v>#VALUE!</v>
      </c>
      <c r="C303">
        <v>179</v>
      </c>
      <c r="D303">
        <v>7750</v>
      </c>
      <c r="E303" s="4">
        <f t="shared" si="8"/>
        <v>15500</v>
      </c>
      <c r="F303" t="e">
        <f t="shared" si="9"/>
        <v>#VALUE!</v>
      </c>
    </row>
    <row r="304" spans="2:6" hidden="1" x14ac:dyDescent="0.2">
      <c r="B304" s="91" t="e">
        <f t="shared" si="10"/>
        <v>#VALUE!</v>
      </c>
      <c r="C304">
        <v>180</v>
      </c>
      <c r="D304">
        <v>8000</v>
      </c>
      <c r="E304" s="4">
        <f t="shared" si="8"/>
        <v>16000</v>
      </c>
      <c r="F304" t="e">
        <f t="shared" si="9"/>
        <v>#VALUE!</v>
      </c>
    </row>
    <row r="305" spans="2:6" hidden="1" x14ac:dyDescent="0.2">
      <c r="B305" s="91" t="e">
        <f t="shared" si="10"/>
        <v>#VALUE!</v>
      </c>
      <c r="C305">
        <v>181</v>
      </c>
      <c r="D305">
        <v>8250</v>
      </c>
      <c r="E305" s="4">
        <f t="shared" si="8"/>
        <v>16500</v>
      </c>
      <c r="F305" t="e">
        <f t="shared" si="9"/>
        <v>#VALUE!</v>
      </c>
    </row>
    <row r="306" spans="2:6" hidden="1" x14ac:dyDescent="0.2">
      <c r="B306" s="91" t="e">
        <f t="shared" si="10"/>
        <v>#VALUE!</v>
      </c>
      <c r="C306">
        <v>182</v>
      </c>
      <c r="D306">
        <v>8500</v>
      </c>
      <c r="E306" s="4">
        <f t="shared" si="8"/>
        <v>17000</v>
      </c>
      <c r="F306" t="e">
        <f t="shared" si="9"/>
        <v>#VALUE!</v>
      </c>
    </row>
    <row r="307" spans="2:6" hidden="1" x14ac:dyDescent="0.2">
      <c r="B307" s="91" t="e">
        <f t="shared" si="10"/>
        <v>#VALUE!</v>
      </c>
      <c r="C307">
        <v>183</v>
      </c>
      <c r="D307">
        <v>8750</v>
      </c>
      <c r="E307" s="4">
        <f t="shared" si="8"/>
        <v>17500</v>
      </c>
      <c r="F307" t="e">
        <f t="shared" si="9"/>
        <v>#VALUE!</v>
      </c>
    </row>
    <row r="308" spans="2:6" hidden="1" x14ac:dyDescent="0.2">
      <c r="B308" s="91" t="e">
        <f t="shared" si="10"/>
        <v>#VALUE!</v>
      </c>
      <c r="C308">
        <v>184</v>
      </c>
      <c r="D308">
        <v>9000</v>
      </c>
      <c r="E308" s="4">
        <f t="shared" si="8"/>
        <v>18000</v>
      </c>
      <c r="F308" t="e">
        <f t="shared" si="9"/>
        <v>#VALUE!</v>
      </c>
    </row>
    <row r="309" spans="2:6" hidden="1" x14ac:dyDescent="0.2">
      <c r="B309" s="91" t="e">
        <f t="shared" si="10"/>
        <v>#VALUE!</v>
      </c>
      <c r="C309">
        <v>185</v>
      </c>
      <c r="D309">
        <v>9250</v>
      </c>
      <c r="E309" s="4">
        <f t="shared" si="8"/>
        <v>18500</v>
      </c>
      <c r="F309" t="e">
        <f t="shared" si="9"/>
        <v>#VALUE!</v>
      </c>
    </row>
    <row r="310" spans="2:6" hidden="1" x14ac:dyDescent="0.2">
      <c r="B310" s="91" t="e">
        <f t="shared" si="10"/>
        <v>#VALUE!</v>
      </c>
      <c r="C310">
        <v>186</v>
      </c>
      <c r="D310">
        <v>9500</v>
      </c>
      <c r="E310" s="4">
        <f t="shared" si="8"/>
        <v>19000</v>
      </c>
      <c r="F310" t="e">
        <f t="shared" si="9"/>
        <v>#VALUE!</v>
      </c>
    </row>
    <row r="311" spans="2:6" hidden="1" x14ac:dyDescent="0.2">
      <c r="B311" s="91" t="e">
        <f t="shared" si="10"/>
        <v>#VALUE!</v>
      </c>
      <c r="C311">
        <v>187</v>
      </c>
      <c r="D311">
        <v>9750</v>
      </c>
      <c r="E311" s="4">
        <f t="shared" si="8"/>
        <v>19500</v>
      </c>
      <c r="F311" t="e">
        <f t="shared" si="9"/>
        <v>#VALUE!</v>
      </c>
    </row>
    <row r="312" spans="2:6" hidden="1" x14ac:dyDescent="0.2">
      <c r="B312" s="91" t="e">
        <f t="shared" si="10"/>
        <v>#VALUE!</v>
      </c>
      <c r="C312">
        <v>188</v>
      </c>
      <c r="D312">
        <v>10000</v>
      </c>
      <c r="E312" s="4">
        <f t="shared" si="8"/>
        <v>20000</v>
      </c>
      <c r="F312" t="e">
        <f t="shared" si="9"/>
        <v>#VALUE!</v>
      </c>
    </row>
    <row r="313" spans="2:6" hidden="1" x14ac:dyDescent="0.2">
      <c r="B313" s="91" t="e">
        <f t="shared" si="10"/>
        <v>#VALUE!</v>
      </c>
      <c r="C313">
        <v>189</v>
      </c>
      <c r="D313">
        <v>10300</v>
      </c>
      <c r="E313" s="4">
        <f t="shared" si="8"/>
        <v>20600</v>
      </c>
      <c r="F313" t="e">
        <f t="shared" si="9"/>
        <v>#VALUE!</v>
      </c>
    </row>
    <row r="314" spans="2:6" hidden="1" x14ac:dyDescent="0.2">
      <c r="B314" s="91" t="e">
        <f t="shared" si="10"/>
        <v>#VALUE!</v>
      </c>
      <c r="C314">
        <v>190</v>
      </c>
      <c r="D314">
        <v>10600</v>
      </c>
      <c r="E314" s="4">
        <f t="shared" si="8"/>
        <v>21200</v>
      </c>
      <c r="F314" t="e">
        <f t="shared" si="9"/>
        <v>#VALUE!</v>
      </c>
    </row>
    <row r="315" spans="2:6" hidden="1" x14ac:dyDescent="0.2">
      <c r="B315" s="91" t="e">
        <f t="shared" si="10"/>
        <v>#VALUE!</v>
      </c>
      <c r="C315">
        <v>191</v>
      </c>
      <c r="D315">
        <v>10900</v>
      </c>
      <c r="E315" s="4">
        <f t="shared" si="8"/>
        <v>21800</v>
      </c>
      <c r="F315" t="e">
        <f t="shared" si="9"/>
        <v>#VALUE!</v>
      </c>
    </row>
    <row r="316" spans="2:6" hidden="1" x14ac:dyDescent="0.2">
      <c r="B316" s="91" t="e">
        <f t="shared" si="10"/>
        <v>#VALUE!</v>
      </c>
      <c r="C316">
        <v>192</v>
      </c>
      <c r="D316">
        <v>11200</v>
      </c>
      <c r="E316" s="4">
        <f t="shared" ref="E316:E324" si="11">2*D316</f>
        <v>22400</v>
      </c>
      <c r="F316" t="e">
        <f t="shared" ref="F316:F324" si="12">ABS(B$122-E316)</f>
        <v>#VALUE!</v>
      </c>
    </row>
    <row r="317" spans="2:6" hidden="1" x14ac:dyDescent="0.2">
      <c r="B317" s="91" t="e">
        <f t="shared" ref="B317:B324" si="13">IF(F317=MIN(F$124:F$324),1,0)</f>
        <v>#VALUE!</v>
      </c>
      <c r="C317">
        <v>193</v>
      </c>
      <c r="D317">
        <v>11500</v>
      </c>
      <c r="E317" s="4">
        <f t="shared" si="11"/>
        <v>23000</v>
      </c>
      <c r="F317" t="e">
        <f t="shared" si="12"/>
        <v>#VALUE!</v>
      </c>
    </row>
    <row r="318" spans="2:6" hidden="1" x14ac:dyDescent="0.2">
      <c r="B318" s="91" t="e">
        <f t="shared" si="13"/>
        <v>#VALUE!</v>
      </c>
      <c r="C318">
        <v>194</v>
      </c>
      <c r="D318">
        <v>11800</v>
      </c>
      <c r="E318" s="4">
        <f t="shared" si="11"/>
        <v>23600</v>
      </c>
      <c r="F318" t="e">
        <f t="shared" si="12"/>
        <v>#VALUE!</v>
      </c>
    </row>
    <row r="319" spans="2:6" hidden="1" x14ac:dyDescent="0.2">
      <c r="B319" s="91" t="e">
        <f t="shared" si="13"/>
        <v>#VALUE!</v>
      </c>
      <c r="C319">
        <v>195</v>
      </c>
      <c r="D319">
        <v>12150</v>
      </c>
      <c r="E319" s="4">
        <f t="shared" si="11"/>
        <v>24300</v>
      </c>
      <c r="F319" t="e">
        <f t="shared" si="12"/>
        <v>#VALUE!</v>
      </c>
    </row>
    <row r="320" spans="2:6" hidden="1" x14ac:dyDescent="0.2">
      <c r="B320" s="91" t="e">
        <f t="shared" si="13"/>
        <v>#VALUE!</v>
      </c>
      <c r="C320">
        <v>196</v>
      </c>
      <c r="D320">
        <v>12500</v>
      </c>
      <c r="E320" s="4">
        <f t="shared" si="11"/>
        <v>25000</v>
      </c>
      <c r="F320" t="e">
        <f t="shared" si="12"/>
        <v>#VALUE!</v>
      </c>
    </row>
    <row r="321" spans="2:6" hidden="1" x14ac:dyDescent="0.2">
      <c r="B321" s="91" t="e">
        <f t="shared" si="13"/>
        <v>#VALUE!</v>
      </c>
      <c r="C321">
        <v>197</v>
      </c>
      <c r="D321">
        <v>12850</v>
      </c>
      <c r="E321" s="4">
        <f t="shared" si="11"/>
        <v>25700</v>
      </c>
      <c r="F321" t="e">
        <f t="shared" si="12"/>
        <v>#VALUE!</v>
      </c>
    </row>
    <row r="322" spans="2:6" hidden="1" x14ac:dyDescent="0.2">
      <c r="B322" s="91" t="e">
        <f t="shared" si="13"/>
        <v>#VALUE!</v>
      </c>
      <c r="C322">
        <v>198</v>
      </c>
      <c r="D322">
        <v>13200</v>
      </c>
      <c r="E322" s="4">
        <f t="shared" si="11"/>
        <v>26400</v>
      </c>
      <c r="F322" t="e">
        <f t="shared" si="12"/>
        <v>#VALUE!</v>
      </c>
    </row>
    <row r="323" spans="2:6" hidden="1" x14ac:dyDescent="0.2">
      <c r="B323" s="91" t="e">
        <f t="shared" si="13"/>
        <v>#VALUE!</v>
      </c>
      <c r="C323">
        <v>199</v>
      </c>
      <c r="D323">
        <v>13600</v>
      </c>
      <c r="E323" s="4">
        <f t="shared" si="11"/>
        <v>27200</v>
      </c>
      <c r="F323" t="e">
        <f t="shared" si="12"/>
        <v>#VALUE!</v>
      </c>
    </row>
    <row r="324" spans="2:6" hidden="1" x14ac:dyDescent="0.2">
      <c r="B324" s="91" t="e">
        <f t="shared" si="13"/>
        <v>#VALUE!</v>
      </c>
      <c r="C324">
        <v>200</v>
      </c>
      <c r="D324">
        <v>14000</v>
      </c>
      <c r="E324" s="4">
        <f t="shared" si="11"/>
        <v>28000</v>
      </c>
      <c r="F324" t="e">
        <f t="shared" si="12"/>
        <v>#VALUE!</v>
      </c>
    </row>
  </sheetData>
  <sheetProtection algorithmName="SHA-512" hashValue="/OL5x/rBZpbYsRAoWRb4TXdRIaOecRgwQ5qSJ0MdAZJKCYZ7OJe2LFUIbLeZJ5WKfq0Zj+US6jmdMjM9KzjvdQ==" saltValue="r5WJUKOrIvIZMv18b54F2Q==" spinCount="100000" sheet="1" objects="1" scenarios="1"/>
  <mergeCells count="33">
    <mergeCell ref="B103:E103"/>
    <mergeCell ref="B104:D104"/>
    <mergeCell ref="B105:D105"/>
    <mergeCell ref="A1:H1"/>
    <mergeCell ref="A3:AMI3"/>
    <mergeCell ref="C5:D5"/>
    <mergeCell ref="C6:D6"/>
    <mergeCell ref="C7:D7"/>
    <mergeCell ref="C8:D8"/>
    <mergeCell ref="C9:D9"/>
    <mergeCell ref="C10:D10"/>
    <mergeCell ref="C11:D11"/>
    <mergeCell ref="C12:D12"/>
    <mergeCell ref="B14:D14"/>
    <mergeCell ref="B20:F20"/>
    <mergeCell ref="B35:E35"/>
    <mergeCell ref="F35:G35"/>
    <mergeCell ref="B37:B38"/>
    <mergeCell ref="E37:E38"/>
    <mergeCell ref="B39:B41"/>
    <mergeCell ref="E39:E41"/>
    <mergeCell ref="B44:D44"/>
    <mergeCell ref="B50:D50"/>
    <mergeCell ref="B52:C52"/>
    <mergeCell ref="B53:C53"/>
    <mergeCell ref="B54:C54"/>
    <mergeCell ref="B81:E81"/>
    <mergeCell ref="B91:E91"/>
    <mergeCell ref="B59:C59"/>
    <mergeCell ref="B60:C60"/>
    <mergeCell ref="B64:D64"/>
    <mergeCell ref="B67:C67"/>
    <mergeCell ref="B71:E71"/>
  </mergeCells>
  <conditionalFormatting sqref="B66:D66">
    <cfRule type="expression" dxfId="35" priority="2">
      <formula>$C66&lt;=$D66</formula>
    </cfRule>
    <cfRule type="expression" dxfId="34" priority="3">
      <formula>$C66&gt;$D66</formula>
    </cfRule>
  </conditionalFormatting>
  <conditionalFormatting sqref="B68:D69">
    <cfRule type="expression" dxfId="33" priority="4">
      <formula>$C68&gt;=$D68</formula>
    </cfRule>
    <cfRule type="expression" dxfId="32" priority="5">
      <formula>$C68&lt;$D68</formula>
    </cfRule>
  </conditionalFormatting>
  <conditionalFormatting sqref="C87:E87 C97:E97">
    <cfRule type="expression" dxfId="31" priority="6">
      <formula>OR(ISBLANK($D$51),$D$51=0)</formula>
    </cfRule>
    <cfRule type="cellIs" dxfId="30" priority="7" operator="lessThanOrEqual">
      <formula>C88+1</formula>
    </cfRule>
    <cfRule type="cellIs" dxfId="29" priority="8" operator="greaterThan">
      <formula>C88+1</formula>
    </cfRule>
  </conditionalFormatting>
  <conditionalFormatting sqref="C99">
    <cfRule type="expression" dxfId="28" priority="9">
      <formula>OR(ISBLANK($D$51),$D$51=0)</formula>
    </cfRule>
    <cfRule type="cellIs" dxfId="27" priority="10" operator="lessThan">
      <formula>0.2</formula>
    </cfRule>
    <cfRule type="cellIs" dxfId="26" priority="11" operator="greaterThanOrEqual">
      <formula>0.2</formula>
    </cfRule>
  </conditionalFormatting>
  <conditionalFormatting sqref="A81:E100 A101:A102">
    <cfRule type="expression" dxfId="25" priority="12">
      <formula>OR(ISBLANK($D$51),$D$51=0)</formula>
    </cfRule>
  </conditionalFormatting>
  <conditionalFormatting sqref="C77:E77">
    <cfRule type="cellIs" dxfId="24" priority="13" operator="lessThanOrEqual">
      <formula>C78+1</formula>
    </cfRule>
    <cfRule type="cellIs" dxfId="23" priority="14" operator="greaterThan">
      <formula>C78+1</formula>
    </cfRule>
  </conditionalFormatting>
  <conditionalFormatting sqref="D46:D48">
    <cfRule type="expression" dxfId="22" priority="15">
      <formula>SUM($D$46:$D$48)&lt;&gt;$D$17</formula>
    </cfRule>
    <cfRule type="expression" dxfId="21" priority="16">
      <formula>SUM($D$46:$D$48)=$D$17</formula>
    </cfRule>
  </conditionalFormatting>
  <conditionalFormatting sqref="C79">
    <cfRule type="cellIs" dxfId="20" priority="17" operator="greaterThanOrEqual">
      <formula>0.3</formula>
    </cfRule>
    <cfRule type="cellIs" dxfId="19" priority="18" operator="lessThan">
      <formula>0.3</formula>
    </cfRule>
  </conditionalFormatting>
  <conditionalFormatting sqref="C89">
    <cfRule type="expression" dxfId="18" priority="19">
      <formula>OR(ISBLANK($D$51),$D$51=0)</formula>
    </cfRule>
    <cfRule type="expression" dxfId="17" priority="20">
      <formula>C89&gt;=IF(OR(ISBLANK(C10),AND(ISNUMBER(C10),VALUE(C10)&gt;=VALUE("6/7/2022"))),0.3,0.2)</formula>
    </cfRule>
    <cfRule type="expression" dxfId="16" priority="21">
      <formula>C89&lt;IF(OR(ISBLANK(C10),AND(ISNUMBER(C10),VALUE(C10)&gt;=VALUE("6/7/2022"))),0.3,0.2)</formula>
    </cfRule>
  </conditionalFormatting>
  <dataValidations count="3">
    <dataValidation type="list" operator="equal" allowBlank="1" showErrorMessage="1" sqref="D25">
      <mc:AlternateContent xmlns:x12ac="http://schemas.microsoft.com/office/spreadsheetml/2011/1/ac" xmlns:mc="http://schemas.openxmlformats.org/markup-compatibility/2006">
        <mc:Choice Requires="x12ac">
          <x12ac:list>0,"0,840",0,"0,702"</x12ac:list>
        </mc:Choice>
        <mc:Fallback>
          <formula1>"0,0,840,0,0,702"</formula1>
        </mc:Fallback>
      </mc:AlternateContent>
    </dataValidation>
    <dataValidation type="list" operator="equal" allowBlank="1" showErrorMessage="1" sqref="D26">
      <mc:AlternateContent xmlns:x12ac="http://schemas.microsoft.com/office/spreadsheetml/2011/1/ac" xmlns:mc="http://schemas.openxmlformats.org/markup-compatibility/2006">
        <mc:Choice Requires="x12ac">
          <x12ac:list>0,"0,510",0,"0,155",0,"0,350"</x12ac:list>
        </mc:Choice>
        <mc:Fallback>
          <formula1>"0,0,510,0,0,155,0,0,350"</formula1>
        </mc:Fallback>
      </mc:AlternateContent>
    </dataValidation>
    <dataValidation type="list" operator="equal" allowBlank="1" showErrorMessage="1" sqref="D18">
      <formula1>"BB (Fourgon),BE (Pick-up),Autre"</formula1>
      <formula2>0</formula2>
    </dataValidation>
  </dataValidations>
  <pageMargins left="0.78749999999999998" right="0.78749999999999998" top="0.78749999999999998" bottom="0.78749999999999998" header="0.51180555555555496" footer="0.51180555555555496"/>
  <pageSetup paperSize="9" firstPageNumber="0" orientation="portrait" horizontalDpi="300" verticalDpi="30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MJ124"/>
  <sheetViews>
    <sheetView showGridLines="0" zoomScale="90" zoomScaleNormal="90" workbookViewId="0">
      <selection sqref="A1:H1"/>
    </sheetView>
  </sheetViews>
  <sheetFormatPr baseColWidth="10" defaultColWidth="11.5703125" defaultRowHeight="12.75" x14ac:dyDescent="0.2"/>
  <cols>
    <col min="1" max="1" width="3.140625" style="4" customWidth="1"/>
    <col min="2" max="2" width="47.42578125" style="4" customWidth="1"/>
    <col min="3" max="3" width="19.7109375" style="4" customWidth="1"/>
    <col min="4" max="4" width="36.140625" style="4" customWidth="1"/>
    <col min="5" max="5" width="15.140625" style="4" customWidth="1"/>
    <col min="6" max="6" width="26.7109375" style="4" customWidth="1"/>
    <col min="7" max="7" width="20" style="4" customWidth="1"/>
    <col min="8" max="8" width="4.140625" style="4" customWidth="1"/>
    <col min="9" max="9" width="22.140625" style="4" hidden="1" customWidth="1"/>
    <col min="10" max="10" width="18" style="4" hidden="1" customWidth="1"/>
    <col min="11" max="1024" width="11.5703125" style="4" hidden="1"/>
  </cols>
  <sheetData>
    <row r="1" spans="1:1024" ht="50.25" customHeight="1" x14ac:dyDescent="0.2">
      <c r="A1" s="161" t="s">
        <v>153</v>
      </c>
      <c r="B1" s="161"/>
      <c r="C1" s="161"/>
      <c r="D1" s="161"/>
      <c r="E1" s="161"/>
      <c r="F1" s="161"/>
      <c r="G1" s="161"/>
      <c r="H1" s="161"/>
    </row>
    <row r="3" spans="1:1024" s="5" customFormat="1" ht="18" x14ac:dyDescent="0.2">
      <c r="A3" s="162" t="s">
        <v>2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62"/>
      <c r="P3" s="162"/>
      <c r="Q3" s="162"/>
      <c r="R3" s="162"/>
      <c r="S3" s="162"/>
      <c r="T3" s="162"/>
      <c r="U3" s="162"/>
      <c r="V3" s="162"/>
      <c r="W3" s="162"/>
      <c r="X3" s="162"/>
      <c r="Y3" s="162"/>
      <c r="Z3" s="162"/>
      <c r="AA3" s="162"/>
      <c r="AB3" s="162"/>
      <c r="AC3" s="162"/>
      <c r="AD3" s="162"/>
      <c r="AE3" s="162"/>
      <c r="AF3" s="162"/>
      <c r="AG3" s="162"/>
      <c r="AH3" s="162"/>
      <c r="AI3" s="162"/>
      <c r="AJ3" s="162"/>
      <c r="AK3" s="162"/>
      <c r="AL3" s="162"/>
      <c r="AM3" s="162"/>
      <c r="AN3" s="162"/>
      <c r="AO3" s="162"/>
      <c r="AP3" s="162"/>
      <c r="AQ3" s="162"/>
      <c r="AR3" s="162"/>
      <c r="AS3" s="162"/>
      <c r="AT3" s="162"/>
      <c r="AU3" s="162"/>
      <c r="AV3" s="162"/>
      <c r="AW3" s="162"/>
      <c r="AX3" s="162"/>
      <c r="AY3" s="162"/>
      <c r="AZ3" s="162"/>
      <c r="BA3" s="162"/>
      <c r="BB3" s="162"/>
      <c r="BC3" s="162"/>
      <c r="BD3" s="162"/>
      <c r="BE3" s="162"/>
      <c r="BF3" s="162"/>
      <c r="BG3" s="162"/>
      <c r="BH3" s="162"/>
      <c r="BI3" s="162"/>
      <c r="BJ3" s="162"/>
      <c r="BK3" s="162"/>
      <c r="BL3" s="162"/>
      <c r="BM3" s="162"/>
      <c r="BN3" s="162"/>
      <c r="BO3" s="162"/>
      <c r="BP3" s="162"/>
      <c r="BQ3" s="162"/>
      <c r="BR3" s="162"/>
      <c r="BS3" s="162"/>
      <c r="BT3" s="162"/>
      <c r="BU3" s="162"/>
      <c r="BV3" s="162"/>
      <c r="BW3" s="162"/>
      <c r="BX3" s="162"/>
      <c r="BY3" s="162"/>
      <c r="BZ3" s="162"/>
      <c r="CA3" s="162"/>
      <c r="CB3" s="162"/>
      <c r="CC3" s="162"/>
      <c r="CD3" s="162"/>
      <c r="CE3" s="162"/>
      <c r="CF3" s="162"/>
      <c r="CG3" s="162"/>
      <c r="CH3" s="162"/>
      <c r="CI3" s="162"/>
      <c r="CJ3" s="162"/>
      <c r="CK3" s="162"/>
      <c r="CL3" s="162"/>
      <c r="CM3" s="162"/>
      <c r="CN3" s="162"/>
      <c r="CO3" s="162"/>
      <c r="CP3" s="162"/>
      <c r="CQ3" s="162"/>
      <c r="CR3" s="162"/>
      <c r="CS3" s="162"/>
      <c r="CT3" s="162"/>
      <c r="CU3" s="162"/>
      <c r="CV3" s="162"/>
      <c r="CW3" s="162"/>
      <c r="CX3" s="162"/>
      <c r="CY3" s="162"/>
      <c r="CZ3" s="162"/>
      <c r="DA3" s="162"/>
      <c r="DB3" s="162"/>
      <c r="DC3" s="162"/>
      <c r="DD3" s="162"/>
      <c r="DE3" s="162"/>
      <c r="DF3" s="162"/>
      <c r="DG3" s="162"/>
      <c r="DH3" s="162"/>
      <c r="DI3" s="162"/>
      <c r="DJ3" s="162"/>
      <c r="DK3" s="162"/>
      <c r="DL3" s="162"/>
      <c r="DM3" s="162"/>
      <c r="DN3" s="162"/>
      <c r="DO3" s="162"/>
      <c r="DP3" s="162"/>
      <c r="DQ3" s="162"/>
      <c r="DR3" s="162"/>
      <c r="DS3" s="162"/>
      <c r="DT3" s="162"/>
      <c r="DU3" s="162"/>
      <c r="DV3" s="162"/>
      <c r="DW3" s="162"/>
      <c r="DX3" s="162"/>
      <c r="DY3" s="162"/>
      <c r="DZ3" s="162"/>
      <c r="EA3" s="162"/>
      <c r="EB3" s="162"/>
      <c r="EC3" s="162"/>
      <c r="ED3" s="162"/>
      <c r="EE3" s="162"/>
      <c r="EF3" s="162"/>
      <c r="EG3" s="162"/>
      <c r="EH3" s="162"/>
      <c r="EI3" s="162"/>
      <c r="EJ3" s="162"/>
      <c r="EK3" s="162"/>
      <c r="EL3" s="162"/>
      <c r="EM3" s="162"/>
      <c r="EN3" s="162"/>
      <c r="EO3" s="162"/>
      <c r="EP3" s="162"/>
      <c r="EQ3" s="162"/>
      <c r="ER3" s="162"/>
      <c r="ES3" s="162"/>
      <c r="ET3" s="162"/>
      <c r="EU3" s="162"/>
      <c r="EV3" s="162"/>
      <c r="EW3" s="162"/>
      <c r="EX3" s="162"/>
      <c r="EY3" s="162"/>
      <c r="EZ3" s="162"/>
      <c r="FA3" s="162"/>
      <c r="FB3" s="162"/>
      <c r="FC3" s="162"/>
      <c r="FD3" s="162"/>
      <c r="FE3" s="162"/>
      <c r="FF3" s="162"/>
      <c r="FG3" s="162"/>
      <c r="FH3" s="162"/>
      <c r="FI3" s="162"/>
      <c r="FJ3" s="162"/>
      <c r="FK3" s="162"/>
      <c r="FL3" s="162"/>
      <c r="FM3" s="162"/>
      <c r="FN3" s="162"/>
      <c r="FO3" s="162"/>
      <c r="FP3" s="162"/>
      <c r="FQ3" s="162"/>
      <c r="FR3" s="162"/>
      <c r="FS3" s="162"/>
      <c r="FT3" s="162"/>
      <c r="FU3" s="162"/>
      <c r="FV3" s="162"/>
      <c r="FW3" s="162"/>
      <c r="FX3" s="162"/>
      <c r="FY3" s="162"/>
      <c r="FZ3" s="162"/>
      <c r="GA3" s="162"/>
      <c r="GB3" s="162"/>
      <c r="GC3" s="162"/>
      <c r="GD3" s="162"/>
      <c r="GE3" s="162"/>
      <c r="GF3" s="162"/>
      <c r="GG3" s="162"/>
      <c r="GH3" s="162"/>
      <c r="GI3" s="162"/>
      <c r="GJ3" s="162"/>
      <c r="GK3" s="162"/>
      <c r="GL3" s="162"/>
      <c r="GM3" s="162"/>
      <c r="GN3" s="162"/>
      <c r="GO3" s="162"/>
      <c r="GP3" s="162"/>
      <c r="GQ3" s="162"/>
      <c r="GR3" s="162"/>
      <c r="GS3" s="162"/>
      <c r="GT3" s="162"/>
      <c r="GU3" s="162"/>
      <c r="GV3" s="162"/>
      <c r="GW3" s="162"/>
      <c r="GX3" s="162"/>
      <c r="GY3" s="162"/>
      <c r="GZ3" s="162"/>
      <c r="HA3" s="162"/>
      <c r="HB3" s="162"/>
      <c r="HC3" s="162"/>
      <c r="HD3" s="162"/>
      <c r="HE3" s="162"/>
      <c r="HF3" s="162"/>
      <c r="HG3" s="162"/>
      <c r="HH3" s="162"/>
      <c r="HI3" s="162"/>
      <c r="HJ3" s="162"/>
      <c r="HK3" s="162"/>
      <c r="HL3" s="162"/>
      <c r="HM3" s="162"/>
      <c r="HN3" s="162"/>
      <c r="HO3" s="162"/>
      <c r="HP3" s="162"/>
      <c r="HQ3" s="162"/>
      <c r="HR3" s="162"/>
      <c r="HS3" s="162"/>
      <c r="HT3" s="162"/>
      <c r="HU3" s="162"/>
      <c r="HV3" s="162"/>
      <c r="HW3" s="162"/>
      <c r="HX3" s="162"/>
      <c r="HY3" s="162"/>
      <c r="HZ3" s="162"/>
      <c r="IA3" s="162"/>
      <c r="IB3" s="162"/>
      <c r="IC3" s="162"/>
      <c r="ID3" s="162"/>
      <c r="IE3" s="162"/>
      <c r="IF3" s="162"/>
      <c r="IG3" s="162"/>
      <c r="IH3" s="162"/>
      <c r="II3" s="162"/>
      <c r="IJ3" s="162"/>
      <c r="IK3" s="162"/>
      <c r="IL3" s="162"/>
      <c r="IM3" s="162"/>
      <c r="IN3" s="162"/>
      <c r="IO3" s="162"/>
      <c r="IP3" s="162"/>
      <c r="IQ3" s="162"/>
      <c r="IR3" s="162"/>
      <c r="IS3" s="162"/>
      <c r="IT3" s="162"/>
      <c r="IU3" s="162"/>
      <c r="IV3" s="162"/>
      <c r="IW3" s="162"/>
      <c r="IX3" s="162"/>
      <c r="IY3" s="162"/>
      <c r="IZ3" s="162"/>
      <c r="JA3" s="162"/>
      <c r="JB3" s="162"/>
      <c r="JC3" s="162"/>
      <c r="JD3" s="162"/>
      <c r="JE3" s="162"/>
      <c r="JF3" s="162"/>
      <c r="JG3" s="162"/>
      <c r="JH3" s="162"/>
      <c r="JI3" s="162"/>
      <c r="JJ3" s="162"/>
      <c r="JK3" s="162"/>
      <c r="JL3" s="162"/>
      <c r="JM3" s="162"/>
      <c r="JN3" s="162"/>
      <c r="JO3" s="162"/>
      <c r="JP3" s="162"/>
      <c r="JQ3" s="162"/>
      <c r="JR3" s="162"/>
      <c r="JS3" s="162"/>
      <c r="JT3" s="162"/>
      <c r="JU3" s="162"/>
      <c r="JV3" s="162"/>
      <c r="JW3" s="162"/>
      <c r="JX3" s="162"/>
      <c r="JY3" s="162"/>
      <c r="JZ3" s="162"/>
      <c r="KA3" s="162"/>
      <c r="KB3" s="162"/>
      <c r="KC3" s="162"/>
      <c r="KD3" s="162"/>
      <c r="KE3" s="162"/>
      <c r="KF3" s="162"/>
      <c r="KG3" s="162"/>
      <c r="KH3" s="162"/>
      <c r="KI3" s="162"/>
      <c r="KJ3" s="162"/>
      <c r="KK3" s="162"/>
      <c r="KL3" s="162"/>
      <c r="KM3" s="162"/>
      <c r="KN3" s="162"/>
      <c r="KO3" s="162"/>
      <c r="KP3" s="162"/>
      <c r="KQ3" s="162"/>
      <c r="KR3" s="162"/>
      <c r="KS3" s="162"/>
      <c r="KT3" s="162"/>
      <c r="KU3" s="162"/>
      <c r="KV3" s="162"/>
      <c r="KW3" s="162"/>
      <c r="KX3" s="162"/>
      <c r="KY3" s="162"/>
      <c r="KZ3" s="162"/>
      <c r="LA3" s="162"/>
      <c r="LB3" s="162"/>
      <c r="LC3" s="162"/>
      <c r="LD3" s="162"/>
      <c r="LE3" s="162"/>
      <c r="LF3" s="162"/>
      <c r="LG3" s="162"/>
      <c r="LH3" s="162"/>
      <c r="LI3" s="162"/>
      <c r="LJ3" s="162"/>
      <c r="LK3" s="162"/>
      <c r="LL3" s="162"/>
      <c r="LM3" s="162"/>
      <c r="LN3" s="162"/>
      <c r="LO3" s="162"/>
      <c r="LP3" s="162"/>
      <c r="LQ3" s="162"/>
      <c r="LR3" s="162"/>
      <c r="LS3" s="162"/>
      <c r="LT3" s="162"/>
      <c r="LU3" s="162"/>
      <c r="LV3" s="162"/>
      <c r="LW3" s="162"/>
      <c r="LX3" s="162"/>
      <c r="LY3" s="162"/>
      <c r="LZ3" s="162"/>
      <c r="MA3" s="162"/>
      <c r="MB3" s="162"/>
      <c r="MC3" s="162"/>
      <c r="MD3" s="162"/>
      <c r="ME3" s="162"/>
      <c r="MF3" s="162"/>
      <c r="MG3" s="162"/>
      <c r="MH3" s="162"/>
      <c r="MI3" s="162"/>
      <c r="MJ3" s="162"/>
      <c r="MK3" s="162"/>
      <c r="ML3" s="162"/>
      <c r="MM3" s="162"/>
      <c r="MN3" s="162"/>
      <c r="MO3" s="162"/>
      <c r="MP3" s="162"/>
      <c r="MQ3" s="162"/>
      <c r="MR3" s="162"/>
      <c r="MS3" s="162"/>
      <c r="MT3" s="162"/>
      <c r="MU3" s="162"/>
      <c r="MV3" s="162"/>
      <c r="MW3" s="162"/>
      <c r="MX3" s="162"/>
      <c r="MY3" s="162"/>
      <c r="MZ3" s="162"/>
      <c r="NA3" s="162"/>
      <c r="NB3" s="162"/>
      <c r="NC3" s="162"/>
      <c r="ND3" s="162"/>
      <c r="NE3" s="162"/>
      <c r="NF3" s="162"/>
      <c r="NG3" s="162"/>
      <c r="NH3" s="162"/>
      <c r="NI3" s="162"/>
      <c r="NJ3" s="162"/>
      <c r="NK3" s="162"/>
      <c r="NL3" s="162"/>
      <c r="NM3" s="162"/>
      <c r="NN3" s="162"/>
      <c r="NO3" s="162"/>
      <c r="NP3" s="162"/>
      <c r="NQ3" s="162"/>
      <c r="NR3" s="162"/>
      <c r="NS3" s="162"/>
      <c r="NT3" s="162"/>
      <c r="NU3" s="162"/>
      <c r="NV3" s="162"/>
      <c r="NW3" s="162"/>
      <c r="NX3" s="162"/>
      <c r="NY3" s="162"/>
      <c r="NZ3" s="162"/>
      <c r="OA3" s="162"/>
      <c r="OB3" s="162"/>
      <c r="OC3" s="162"/>
      <c r="OD3" s="162"/>
      <c r="OE3" s="162"/>
      <c r="OF3" s="162"/>
      <c r="OG3" s="162"/>
      <c r="OH3" s="162"/>
      <c r="OI3" s="162"/>
      <c r="OJ3" s="162"/>
      <c r="OK3" s="162"/>
      <c r="OL3" s="162"/>
      <c r="OM3" s="162"/>
      <c r="ON3" s="162"/>
      <c r="OO3" s="162"/>
      <c r="OP3" s="162"/>
      <c r="OQ3" s="162"/>
      <c r="OR3" s="162"/>
      <c r="OS3" s="162"/>
      <c r="OT3" s="162"/>
      <c r="OU3" s="162"/>
      <c r="OV3" s="162"/>
      <c r="OW3" s="162"/>
      <c r="OX3" s="162"/>
      <c r="OY3" s="162"/>
      <c r="OZ3" s="162"/>
      <c r="PA3" s="162"/>
      <c r="PB3" s="162"/>
      <c r="PC3" s="162"/>
      <c r="PD3" s="162"/>
      <c r="PE3" s="162"/>
      <c r="PF3" s="162"/>
      <c r="PG3" s="162"/>
      <c r="PH3" s="162"/>
      <c r="PI3" s="162"/>
      <c r="PJ3" s="162"/>
      <c r="PK3" s="162"/>
      <c r="PL3" s="162"/>
      <c r="PM3" s="162"/>
      <c r="PN3" s="162"/>
      <c r="PO3" s="162"/>
      <c r="PP3" s="162"/>
      <c r="PQ3" s="162"/>
      <c r="PR3" s="162"/>
      <c r="PS3" s="162"/>
      <c r="PT3" s="162"/>
      <c r="PU3" s="162"/>
      <c r="PV3" s="162"/>
      <c r="PW3" s="162"/>
      <c r="PX3" s="162"/>
      <c r="PY3" s="162"/>
      <c r="PZ3" s="162"/>
      <c r="QA3" s="162"/>
      <c r="QB3" s="162"/>
      <c r="QC3" s="162"/>
      <c r="QD3" s="162"/>
      <c r="QE3" s="162"/>
      <c r="QF3" s="162"/>
      <c r="QG3" s="162"/>
      <c r="QH3" s="162"/>
      <c r="QI3" s="162"/>
      <c r="QJ3" s="162"/>
      <c r="QK3" s="162"/>
      <c r="QL3" s="162"/>
      <c r="QM3" s="162"/>
      <c r="QN3" s="162"/>
      <c r="QO3" s="162"/>
      <c r="QP3" s="162"/>
      <c r="QQ3" s="162"/>
      <c r="QR3" s="162"/>
      <c r="QS3" s="162"/>
      <c r="QT3" s="162"/>
      <c r="QU3" s="162"/>
      <c r="QV3" s="162"/>
      <c r="QW3" s="162"/>
      <c r="QX3" s="162"/>
      <c r="QY3" s="162"/>
      <c r="QZ3" s="162"/>
      <c r="RA3" s="162"/>
      <c r="RB3" s="162"/>
      <c r="RC3" s="162"/>
      <c r="RD3" s="162"/>
      <c r="RE3" s="162"/>
      <c r="RF3" s="162"/>
      <c r="RG3" s="162"/>
      <c r="RH3" s="162"/>
      <c r="RI3" s="162"/>
      <c r="RJ3" s="162"/>
      <c r="RK3" s="162"/>
      <c r="RL3" s="162"/>
      <c r="RM3" s="162"/>
      <c r="RN3" s="162"/>
      <c r="RO3" s="162"/>
      <c r="RP3" s="162"/>
      <c r="RQ3" s="162"/>
      <c r="RR3" s="162"/>
      <c r="RS3" s="162"/>
      <c r="RT3" s="162"/>
      <c r="RU3" s="162"/>
      <c r="RV3" s="162"/>
      <c r="RW3" s="162"/>
      <c r="RX3" s="162"/>
      <c r="RY3" s="162"/>
      <c r="RZ3" s="162"/>
      <c r="SA3" s="162"/>
      <c r="SB3" s="162"/>
      <c r="SC3" s="162"/>
      <c r="SD3" s="162"/>
      <c r="SE3" s="162"/>
      <c r="SF3" s="162"/>
      <c r="SG3" s="162"/>
      <c r="SH3" s="162"/>
      <c r="SI3" s="162"/>
      <c r="SJ3" s="162"/>
      <c r="SK3" s="162"/>
      <c r="SL3" s="162"/>
      <c r="SM3" s="162"/>
      <c r="SN3" s="162"/>
      <c r="SO3" s="162"/>
      <c r="SP3" s="162"/>
      <c r="SQ3" s="162"/>
      <c r="SR3" s="162"/>
      <c r="SS3" s="162"/>
      <c r="ST3" s="162"/>
      <c r="SU3" s="162"/>
      <c r="SV3" s="162"/>
      <c r="SW3" s="162"/>
      <c r="SX3" s="162"/>
      <c r="SY3" s="162"/>
      <c r="SZ3" s="162"/>
      <c r="TA3" s="162"/>
      <c r="TB3" s="162"/>
      <c r="TC3" s="162"/>
      <c r="TD3" s="162"/>
      <c r="TE3" s="162"/>
      <c r="TF3" s="162"/>
      <c r="TG3" s="162"/>
      <c r="TH3" s="162"/>
      <c r="TI3" s="162"/>
      <c r="TJ3" s="162"/>
      <c r="TK3" s="162"/>
      <c r="TL3" s="162"/>
      <c r="TM3" s="162"/>
      <c r="TN3" s="162"/>
      <c r="TO3" s="162"/>
      <c r="TP3" s="162"/>
      <c r="TQ3" s="162"/>
      <c r="TR3" s="162"/>
      <c r="TS3" s="162"/>
      <c r="TT3" s="162"/>
      <c r="TU3" s="162"/>
      <c r="TV3" s="162"/>
      <c r="TW3" s="162"/>
      <c r="TX3" s="162"/>
      <c r="TY3" s="162"/>
      <c r="TZ3" s="162"/>
      <c r="UA3" s="162"/>
      <c r="UB3" s="162"/>
      <c r="UC3" s="162"/>
      <c r="UD3" s="162"/>
      <c r="UE3" s="162"/>
      <c r="UF3" s="162"/>
      <c r="UG3" s="162"/>
      <c r="UH3" s="162"/>
      <c r="UI3" s="162"/>
      <c r="UJ3" s="162"/>
      <c r="UK3" s="162"/>
      <c r="UL3" s="162"/>
      <c r="UM3" s="162"/>
      <c r="UN3" s="162"/>
      <c r="UO3" s="162"/>
      <c r="UP3" s="162"/>
      <c r="UQ3" s="162"/>
      <c r="UR3" s="162"/>
      <c r="US3" s="162"/>
      <c r="UT3" s="162"/>
      <c r="UU3" s="162"/>
      <c r="UV3" s="162"/>
      <c r="UW3" s="162"/>
      <c r="UX3" s="162"/>
      <c r="UY3" s="162"/>
      <c r="UZ3" s="162"/>
      <c r="VA3" s="162"/>
      <c r="VB3" s="162"/>
      <c r="VC3" s="162"/>
      <c r="VD3" s="162"/>
      <c r="VE3" s="162"/>
      <c r="VF3" s="162"/>
      <c r="VG3" s="162"/>
      <c r="VH3" s="162"/>
      <c r="VI3" s="162"/>
      <c r="VJ3" s="162"/>
      <c r="VK3" s="162"/>
      <c r="VL3" s="162"/>
      <c r="VM3" s="162"/>
      <c r="VN3" s="162"/>
      <c r="VO3" s="162"/>
      <c r="VP3" s="162"/>
      <c r="VQ3" s="162"/>
      <c r="VR3" s="162"/>
      <c r="VS3" s="162"/>
      <c r="VT3" s="162"/>
      <c r="VU3" s="162"/>
      <c r="VV3" s="162"/>
      <c r="VW3" s="162"/>
      <c r="VX3" s="162"/>
      <c r="VY3" s="162"/>
      <c r="VZ3" s="162"/>
      <c r="WA3" s="162"/>
      <c r="WB3" s="162"/>
      <c r="WC3" s="162"/>
      <c r="WD3" s="162"/>
      <c r="WE3" s="162"/>
      <c r="WF3" s="162"/>
      <c r="WG3" s="162"/>
      <c r="WH3" s="162"/>
      <c r="WI3" s="162"/>
      <c r="WJ3" s="162"/>
      <c r="WK3" s="162"/>
      <c r="WL3" s="162"/>
      <c r="WM3" s="162"/>
      <c r="WN3" s="162"/>
      <c r="WO3" s="162"/>
      <c r="WP3" s="162"/>
      <c r="WQ3" s="162"/>
      <c r="WR3" s="162"/>
      <c r="WS3" s="162"/>
      <c r="WT3" s="162"/>
      <c r="WU3" s="162"/>
      <c r="WV3" s="162"/>
      <c r="WW3" s="162"/>
      <c r="WX3" s="162"/>
      <c r="WY3" s="162"/>
      <c r="WZ3" s="162"/>
      <c r="XA3" s="162"/>
      <c r="XB3" s="162"/>
      <c r="XC3" s="162"/>
      <c r="XD3" s="162"/>
      <c r="XE3" s="162"/>
      <c r="XF3" s="162"/>
      <c r="XG3" s="162"/>
      <c r="XH3" s="162"/>
      <c r="XI3" s="162"/>
      <c r="XJ3" s="162"/>
      <c r="XK3" s="162"/>
      <c r="XL3" s="162"/>
      <c r="XM3" s="162"/>
      <c r="XN3" s="162"/>
      <c r="XO3" s="162"/>
      <c r="XP3" s="162"/>
      <c r="XQ3" s="162"/>
      <c r="XR3" s="162"/>
      <c r="XS3" s="162"/>
      <c r="XT3" s="162"/>
      <c r="XU3" s="162"/>
      <c r="XV3" s="162"/>
      <c r="XW3" s="162"/>
      <c r="XX3" s="162"/>
      <c r="XY3" s="162"/>
      <c r="XZ3" s="162"/>
      <c r="YA3" s="162"/>
      <c r="YB3" s="162"/>
      <c r="YC3" s="162"/>
      <c r="YD3" s="162"/>
      <c r="YE3" s="162"/>
      <c r="YF3" s="162"/>
      <c r="YG3" s="162"/>
      <c r="YH3" s="162"/>
      <c r="YI3" s="162"/>
      <c r="YJ3" s="162"/>
      <c r="YK3" s="162"/>
      <c r="YL3" s="162"/>
      <c r="YM3" s="162"/>
      <c r="YN3" s="162"/>
      <c r="YO3" s="162"/>
      <c r="YP3" s="162"/>
      <c r="YQ3" s="162"/>
      <c r="YR3" s="162"/>
      <c r="YS3" s="162"/>
      <c r="YT3" s="162"/>
      <c r="YU3" s="162"/>
      <c r="YV3" s="162"/>
      <c r="YW3" s="162"/>
      <c r="YX3" s="162"/>
      <c r="YY3" s="162"/>
      <c r="YZ3" s="162"/>
      <c r="ZA3" s="162"/>
      <c r="ZB3" s="162"/>
      <c r="ZC3" s="162"/>
      <c r="ZD3" s="162"/>
      <c r="ZE3" s="162"/>
      <c r="ZF3" s="162"/>
      <c r="ZG3" s="162"/>
      <c r="ZH3" s="162"/>
      <c r="ZI3" s="162"/>
      <c r="ZJ3" s="162"/>
      <c r="ZK3" s="162"/>
      <c r="ZL3" s="162"/>
      <c r="ZM3" s="162"/>
      <c r="ZN3" s="162"/>
      <c r="ZO3" s="162"/>
      <c r="ZP3" s="162"/>
      <c r="ZQ3" s="162"/>
      <c r="ZR3" s="162"/>
      <c r="ZS3" s="162"/>
      <c r="ZT3" s="162"/>
      <c r="ZU3" s="162"/>
      <c r="ZV3" s="162"/>
      <c r="ZW3" s="162"/>
      <c r="ZX3" s="162"/>
      <c r="ZY3" s="162"/>
      <c r="ZZ3" s="162"/>
      <c r="AAA3" s="162"/>
      <c r="AAB3" s="162"/>
      <c r="AAC3" s="162"/>
      <c r="AAD3" s="162"/>
      <c r="AAE3" s="162"/>
      <c r="AAF3" s="162"/>
      <c r="AAG3" s="162"/>
      <c r="AAH3" s="162"/>
      <c r="AAI3" s="162"/>
      <c r="AAJ3" s="162"/>
      <c r="AAK3" s="162"/>
      <c r="AAL3" s="162"/>
      <c r="AAM3" s="162"/>
      <c r="AAN3" s="162"/>
      <c r="AAO3" s="162"/>
      <c r="AAP3" s="162"/>
      <c r="AAQ3" s="162"/>
      <c r="AAR3" s="162"/>
      <c r="AAS3" s="162"/>
      <c r="AAT3" s="162"/>
      <c r="AAU3" s="162"/>
      <c r="AAV3" s="162"/>
      <c r="AAW3" s="162"/>
      <c r="AAX3" s="162"/>
      <c r="AAY3" s="162"/>
      <c r="AAZ3" s="162"/>
      <c r="ABA3" s="162"/>
      <c r="ABB3" s="162"/>
      <c r="ABC3" s="162"/>
      <c r="ABD3" s="162"/>
      <c r="ABE3" s="162"/>
      <c r="ABF3" s="162"/>
      <c r="ABG3" s="162"/>
      <c r="ABH3" s="162"/>
      <c r="ABI3" s="162"/>
      <c r="ABJ3" s="162"/>
      <c r="ABK3" s="162"/>
      <c r="ABL3" s="162"/>
      <c r="ABM3" s="162"/>
      <c r="ABN3" s="162"/>
      <c r="ABO3" s="162"/>
      <c r="ABP3" s="162"/>
      <c r="ABQ3" s="162"/>
      <c r="ABR3" s="162"/>
      <c r="ABS3" s="162"/>
      <c r="ABT3" s="162"/>
      <c r="ABU3" s="162"/>
      <c r="ABV3" s="162"/>
      <c r="ABW3" s="162"/>
      <c r="ABX3" s="162"/>
      <c r="ABY3" s="162"/>
      <c r="ABZ3" s="162"/>
      <c r="ACA3" s="162"/>
      <c r="ACB3" s="162"/>
      <c r="ACC3" s="162"/>
      <c r="ACD3" s="162"/>
      <c r="ACE3" s="162"/>
      <c r="ACF3" s="162"/>
      <c r="ACG3" s="162"/>
      <c r="ACH3" s="162"/>
      <c r="ACI3" s="162"/>
      <c r="ACJ3" s="162"/>
      <c r="ACK3" s="162"/>
      <c r="ACL3" s="162"/>
      <c r="ACM3" s="162"/>
      <c r="ACN3" s="162"/>
      <c r="ACO3" s="162"/>
      <c r="ACP3" s="162"/>
      <c r="ACQ3" s="162"/>
      <c r="ACR3" s="162"/>
      <c r="ACS3" s="162"/>
      <c r="ACT3" s="162"/>
      <c r="ACU3" s="162"/>
      <c r="ACV3" s="162"/>
      <c r="ACW3" s="162"/>
      <c r="ACX3" s="162"/>
      <c r="ACY3" s="162"/>
      <c r="ACZ3" s="162"/>
      <c r="ADA3" s="162"/>
      <c r="ADB3" s="162"/>
      <c r="ADC3" s="162"/>
      <c r="ADD3" s="162"/>
      <c r="ADE3" s="162"/>
      <c r="ADF3" s="162"/>
      <c r="ADG3" s="162"/>
      <c r="ADH3" s="162"/>
      <c r="ADI3" s="162"/>
      <c r="ADJ3" s="162"/>
      <c r="ADK3" s="162"/>
      <c r="ADL3" s="162"/>
      <c r="ADM3" s="162"/>
      <c r="ADN3" s="162"/>
      <c r="ADO3" s="162"/>
      <c r="ADP3" s="162"/>
      <c r="ADQ3" s="162"/>
      <c r="ADR3" s="162"/>
      <c r="ADS3" s="162"/>
      <c r="ADT3" s="162"/>
      <c r="ADU3" s="162"/>
      <c r="ADV3" s="162"/>
      <c r="ADW3" s="162"/>
      <c r="ADX3" s="162"/>
      <c r="ADY3" s="162"/>
      <c r="ADZ3" s="162"/>
      <c r="AEA3" s="162"/>
      <c r="AEB3" s="162"/>
      <c r="AEC3" s="162"/>
      <c r="AED3" s="162"/>
      <c r="AEE3" s="162"/>
      <c r="AEF3" s="162"/>
      <c r="AEG3" s="162"/>
      <c r="AEH3" s="162"/>
      <c r="AEI3" s="162"/>
      <c r="AEJ3" s="162"/>
      <c r="AEK3" s="162"/>
      <c r="AEL3" s="162"/>
      <c r="AEM3" s="162"/>
      <c r="AEN3" s="162"/>
      <c r="AEO3" s="162"/>
      <c r="AEP3" s="162"/>
      <c r="AEQ3" s="162"/>
      <c r="AER3" s="162"/>
      <c r="AES3" s="162"/>
      <c r="AET3" s="162"/>
      <c r="AEU3" s="162"/>
      <c r="AEV3" s="162"/>
      <c r="AEW3" s="162"/>
      <c r="AEX3" s="162"/>
      <c r="AEY3" s="162"/>
      <c r="AEZ3" s="162"/>
      <c r="AFA3" s="162"/>
      <c r="AFB3" s="162"/>
      <c r="AFC3" s="162"/>
      <c r="AFD3" s="162"/>
      <c r="AFE3" s="162"/>
      <c r="AFF3" s="162"/>
      <c r="AFG3" s="162"/>
      <c r="AFH3" s="162"/>
      <c r="AFI3" s="162"/>
      <c r="AFJ3" s="162"/>
      <c r="AFK3" s="162"/>
      <c r="AFL3" s="162"/>
      <c r="AFM3" s="162"/>
      <c r="AFN3" s="162"/>
      <c r="AFO3" s="162"/>
      <c r="AFP3" s="162"/>
      <c r="AFQ3" s="162"/>
      <c r="AFR3" s="162"/>
      <c r="AFS3" s="162"/>
      <c r="AFT3" s="162"/>
      <c r="AFU3" s="162"/>
      <c r="AFV3" s="162"/>
      <c r="AFW3" s="162"/>
      <c r="AFX3" s="162"/>
      <c r="AFY3" s="162"/>
      <c r="AFZ3" s="162"/>
      <c r="AGA3" s="162"/>
      <c r="AGB3" s="162"/>
      <c r="AGC3" s="162"/>
      <c r="AGD3" s="162"/>
      <c r="AGE3" s="162"/>
      <c r="AGF3" s="162"/>
      <c r="AGG3" s="162"/>
      <c r="AGH3" s="162"/>
      <c r="AGI3" s="162"/>
      <c r="AGJ3" s="162"/>
      <c r="AGK3" s="162"/>
      <c r="AGL3" s="162"/>
      <c r="AGM3" s="162"/>
      <c r="AGN3" s="162"/>
      <c r="AGO3" s="162"/>
      <c r="AGP3" s="162"/>
      <c r="AGQ3" s="162"/>
      <c r="AGR3" s="162"/>
      <c r="AGS3" s="162"/>
      <c r="AGT3" s="162"/>
      <c r="AGU3" s="162"/>
      <c r="AGV3" s="162"/>
      <c r="AGW3" s="162"/>
      <c r="AGX3" s="162"/>
      <c r="AGY3" s="162"/>
      <c r="AGZ3" s="162"/>
      <c r="AHA3" s="162"/>
      <c r="AHB3" s="162"/>
      <c r="AHC3" s="162"/>
      <c r="AHD3" s="162"/>
      <c r="AHE3" s="162"/>
      <c r="AHF3" s="162"/>
      <c r="AHG3" s="162"/>
      <c r="AHH3" s="162"/>
      <c r="AHI3" s="162"/>
      <c r="AHJ3" s="162"/>
      <c r="AHK3" s="162"/>
      <c r="AHL3" s="162"/>
      <c r="AHM3" s="162"/>
      <c r="AHN3" s="162"/>
      <c r="AHO3" s="162"/>
      <c r="AHP3" s="162"/>
      <c r="AHQ3" s="162"/>
      <c r="AHR3" s="162"/>
      <c r="AHS3" s="162"/>
      <c r="AHT3" s="162"/>
      <c r="AHU3" s="162"/>
      <c r="AHV3" s="162"/>
      <c r="AHW3" s="162"/>
      <c r="AHX3" s="162"/>
      <c r="AHY3" s="162"/>
      <c r="AHZ3" s="162"/>
      <c r="AIA3" s="162"/>
      <c r="AIB3" s="162"/>
      <c r="AIC3" s="162"/>
      <c r="AID3" s="162"/>
      <c r="AIE3" s="162"/>
      <c r="AIF3" s="162"/>
      <c r="AIG3" s="162"/>
      <c r="AIH3" s="162"/>
      <c r="AII3" s="162"/>
      <c r="AIJ3" s="162"/>
      <c r="AIK3" s="162"/>
      <c r="AIL3" s="162"/>
      <c r="AIM3" s="162"/>
      <c r="AIN3" s="162"/>
      <c r="AIO3" s="162"/>
      <c r="AIP3" s="162"/>
      <c r="AIQ3" s="162"/>
      <c r="AIR3" s="162"/>
      <c r="AIS3" s="162"/>
      <c r="AIT3" s="162"/>
      <c r="AIU3" s="162"/>
      <c r="AIV3" s="162"/>
      <c r="AIW3" s="162"/>
      <c r="AIX3" s="162"/>
      <c r="AIY3" s="162"/>
      <c r="AIZ3" s="162"/>
      <c r="AJA3" s="162"/>
      <c r="AJB3" s="162"/>
      <c r="AJC3" s="162"/>
      <c r="AJD3" s="162"/>
      <c r="AJE3" s="162"/>
      <c r="AJF3" s="162"/>
      <c r="AJG3" s="162"/>
      <c r="AJH3" s="162"/>
      <c r="AJI3" s="162"/>
      <c r="AJJ3" s="162"/>
      <c r="AJK3" s="162"/>
      <c r="AJL3" s="162"/>
      <c r="AJM3" s="162"/>
      <c r="AJN3" s="162"/>
      <c r="AJO3" s="162"/>
      <c r="AJP3" s="162"/>
      <c r="AJQ3" s="162"/>
      <c r="AJR3" s="162"/>
      <c r="AJS3" s="162"/>
      <c r="AJT3" s="162"/>
      <c r="AJU3" s="162"/>
      <c r="AJV3" s="162"/>
      <c r="AJW3" s="162"/>
      <c r="AJX3" s="162"/>
      <c r="AJY3" s="162"/>
      <c r="AJZ3" s="162"/>
      <c r="AKA3" s="162"/>
      <c r="AKB3" s="162"/>
      <c r="AKC3" s="162"/>
      <c r="AKD3" s="162"/>
      <c r="AKE3" s="162"/>
      <c r="AKF3" s="162"/>
      <c r="AKG3" s="162"/>
      <c r="AKH3" s="162"/>
      <c r="AKI3" s="162"/>
      <c r="AKJ3" s="162"/>
      <c r="AKK3" s="162"/>
      <c r="AKL3" s="162"/>
      <c r="AKM3" s="162"/>
      <c r="AKN3" s="162"/>
      <c r="AKO3" s="162"/>
      <c r="AKP3" s="162"/>
      <c r="AKQ3" s="162"/>
      <c r="AKR3" s="162"/>
      <c r="AKS3" s="162"/>
      <c r="AKT3" s="162"/>
      <c r="AKU3" s="162"/>
      <c r="AKV3" s="162"/>
      <c r="AKW3" s="162"/>
      <c r="AKX3" s="162"/>
      <c r="AKY3" s="162"/>
      <c r="AKZ3" s="162"/>
      <c r="ALA3" s="162"/>
      <c r="ALB3" s="162"/>
      <c r="ALC3" s="162"/>
      <c r="ALD3" s="162"/>
      <c r="ALE3" s="162"/>
      <c r="ALF3" s="162"/>
      <c r="ALG3" s="162"/>
      <c r="ALH3" s="162"/>
      <c r="ALI3" s="162"/>
      <c r="ALJ3" s="162"/>
      <c r="ALK3" s="162"/>
      <c r="ALL3" s="162"/>
      <c r="ALM3" s="162"/>
      <c r="ALN3" s="162"/>
      <c r="ALO3" s="162"/>
      <c r="ALP3" s="162"/>
      <c r="ALQ3" s="162"/>
      <c r="ALR3" s="162"/>
      <c r="ALS3" s="162"/>
      <c r="ALT3" s="162"/>
      <c r="ALU3" s="162"/>
      <c r="ALV3" s="162"/>
      <c r="ALW3" s="162"/>
      <c r="ALX3" s="162"/>
      <c r="ALY3" s="162"/>
      <c r="ALZ3" s="162"/>
      <c r="AMA3" s="162"/>
      <c r="AMB3" s="162"/>
      <c r="AMC3" s="162"/>
      <c r="AMD3" s="162"/>
      <c r="AME3" s="162"/>
      <c r="AMF3" s="162"/>
      <c r="AMG3" s="162"/>
      <c r="AMH3" s="162"/>
      <c r="AMI3" s="162"/>
      <c r="AMJ3" s="4"/>
    </row>
    <row r="5" spans="1:1024" x14ac:dyDescent="0.2">
      <c r="B5" s="4" t="s">
        <v>3</v>
      </c>
      <c r="C5" s="158"/>
      <c r="D5" s="158"/>
    </row>
    <row r="6" spans="1:1024" x14ac:dyDescent="0.2">
      <c r="B6" s="4" t="s">
        <v>4</v>
      </c>
      <c r="C6" s="158"/>
      <c r="D6" s="158"/>
    </row>
    <row r="7" spans="1:1024" x14ac:dyDescent="0.2">
      <c r="B7" s="4" t="s">
        <v>5</v>
      </c>
      <c r="C7" s="158"/>
      <c r="D7" s="158"/>
    </row>
    <row r="8" spans="1:1024" x14ac:dyDescent="0.2">
      <c r="B8" s="4" t="s">
        <v>6</v>
      </c>
      <c r="C8" s="158"/>
      <c r="D8" s="158"/>
    </row>
    <row r="9" spans="1:1024" x14ac:dyDescent="0.2">
      <c r="B9" s="4" t="s">
        <v>7</v>
      </c>
      <c r="C9" s="158"/>
      <c r="D9" s="158"/>
    </row>
    <row r="10" spans="1:1024" x14ac:dyDescent="0.2">
      <c r="B10" s="4" t="s">
        <v>8</v>
      </c>
      <c r="C10" s="159"/>
      <c r="D10" s="159"/>
    </row>
    <row r="11" spans="1:1024" x14ac:dyDescent="0.2">
      <c r="B11" s="4" t="s">
        <v>9</v>
      </c>
      <c r="C11" s="159"/>
      <c r="D11" s="159"/>
    </row>
    <row r="12" spans="1:1024" ht="32.25" customHeight="1" x14ac:dyDescent="0.2">
      <c r="B12" s="7" t="s">
        <v>10</v>
      </c>
      <c r="C12" s="160"/>
      <c r="D12" s="160"/>
    </row>
    <row r="14" spans="1:1024" x14ac:dyDescent="0.2">
      <c r="B14" s="168"/>
      <c r="C14" s="168"/>
      <c r="D14" s="168"/>
    </row>
    <row r="15" spans="1:1024" x14ac:dyDescent="0.2">
      <c r="B15" s="8" t="s">
        <v>80</v>
      </c>
      <c r="C15" s="11" t="s">
        <v>81</v>
      </c>
      <c r="D15" s="12"/>
      <c r="F15" s="8" t="s">
        <v>15</v>
      </c>
      <c r="G15" s="13"/>
    </row>
    <row r="16" spans="1:1024" x14ac:dyDescent="0.2">
      <c r="B16" s="8" t="s">
        <v>13</v>
      </c>
      <c r="C16" s="11" t="s">
        <v>14</v>
      </c>
      <c r="D16" s="12"/>
      <c r="F16" s="8" t="s">
        <v>18</v>
      </c>
      <c r="G16" s="13"/>
    </row>
    <row r="17" spans="2:7" x14ac:dyDescent="0.2">
      <c r="B17" s="14" t="s">
        <v>82</v>
      </c>
      <c r="C17" s="11" t="s">
        <v>17</v>
      </c>
      <c r="D17" s="15"/>
      <c r="F17" s="8" t="s">
        <v>20</v>
      </c>
      <c r="G17" s="17">
        <f>G16*G15</f>
        <v>0</v>
      </c>
    </row>
    <row r="18" spans="2:7" x14ac:dyDescent="0.2">
      <c r="B18" s="18"/>
      <c r="C18" s="19"/>
      <c r="D18" s="20"/>
    </row>
    <row r="19" spans="2:7" x14ac:dyDescent="0.2">
      <c r="B19" s="153" t="s">
        <v>203</v>
      </c>
      <c r="C19" s="153"/>
      <c r="D19" s="153"/>
      <c r="E19" s="153"/>
      <c r="F19" s="153"/>
      <c r="G19" s="153"/>
    </row>
    <row r="20" spans="2:7" x14ac:dyDescent="0.2">
      <c r="B20" s="8" t="s">
        <v>83</v>
      </c>
      <c r="C20" s="64"/>
      <c r="G20" s="69"/>
    </row>
    <row r="21" spans="2:7" x14ac:dyDescent="0.2">
      <c r="B21" s="8" t="s">
        <v>84</v>
      </c>
      <c r="C21" s="64"/>
      <c r="G21" s="69"/>
    </row>
    <row r="22" spans="2:7" x14ac:dyDescent="0.2">
      <c r="B22" s="70"/>
      <c r="C22" s="71"/>
      <c r="G22" s="69"/>
    </row>
    <row r="23" spans="2:7" ht="25.5" x14ac:dyDescent="0.2">
      <c r="B23" s="70"/>
      <c r="C23" s="72" t="s">
        <v>85</v>
      </c>
      <c r="D23" s="28" t="s">
        <v>86</v>
      </c>
      <c r="E23" s="48" t="s">
        <v>154</v>
      </c>
      <c r="F23" s="48" t="s">
        <v>155</v>
      </c>
      <c r="G23" s="73" t="s">
        <v>88</v>
      </c>
    </row>
    <row r="24" spans="2:7" x14ac:dyDescent="0.2">
      <c r="B24" s="8" t="s">
        <v>156</v>
      </c>
      <c r="C24" s="65"/>
      <c r="D24" s="66">
        <v>0.84</v>
      </c>
      <c r="E24" s="33"/>
      <c r="F24" s="139" t="str">
        <f>IF(G42="","",E24-C$113)</f>
        <v/>
      </c>
      <c r="G24" s="67"/>
    </row>
    <row r="25" spans="2:7" x14ac:dyDescent="0.2">
      <c r="B25" s="8" t="s">
        <v>157</v>
      </c>
      <c r="C25" s="65"/>
      <c r="D25" s="66">
        <v>0.84</v>
      </c>
      <c r="E25" s="33"/>
      <c r="F25" s="139" t="str">
        <f>IF(G42="","",E25-C$113)</f>
        <v/>
      </c>
      <c r="G25" s="67"/>
    </row>
    <row r="26" spans="2:7" x14ac:dyDescent="0.2">
      <c r="B26" s="8" t="s">
        <v>212</v>
      </c>
      <c r="C26" s="65"/>
      <c r="D26" s="66">
        <v>0.51</v>
      </c>
      <c r="E26" s="33"/>
      <c r="F26" s="139" t="str">
        <f>IF(G42="","",E26-C$113)</f>
        <v/>
      </c>
      <c r="G26" s="67"/>
    </row>
    <row r="27" spans="2:7" x14ac:dyDescent="0.2">
      <c r="B27" s="8" t="s">
        <v>91</v>
      </c>
      <c r="C27" s="65"/>
      <c r="D27" s="74">
        <v>1.0900000000000001</v>
      </c>
      <c r="E27" s="33"/>
      <c r="F27" s="139" t="str">
        <f>IF(G42="","",E27-C$113)</f>
        <v/>
      </c>
      <c r="G27" s="67"/>
    </row>
    <row r="28" spans="2:7" x14ac:dyDescent="0.2">
      <c r="B28" s="70"/>
      <c r="C28" s="71"/>
      <c r="G28" s="69"/>
    </row>
    <row r="29" spans="2:7" x14ac:dyDescent="0.2">
      <c r="B29" s="70"/>
      <c r="C29" s="11" t="s">
        <v>92</v>
      </c>
      <c r="D29" s="11" t="s">
        <v>93</v>
      </c>
      <c r="E29" s="11" t="s">
        <v>23</v>
      </c>
      <c r="G29" s="69"/>
    </row>
    <row r="30" spans="2:7" x14ac:dyDescent="0.2">
      <c r="B30" s="8" t="s">
        <v>94</v>
      </c>
      <c r="C30" s="75" t="str">
        <f>IF(G42="","",(0.9-G24)*C24*D24*(G42-F24)/G42+(0.9-G25)*C25*D25*(G42-F25)/G42)</f>
        <v/>
      </c>
      <c r="D30" s="75" t="str">
        <f>IF(G42="","",E30-C30)</f>
        <v/>
      </c>
      <c r="E30" s="75">
        <f>(0.9-G24)*C24*D24+(0.9-G25)*C25*D25</f>
        <v>0</v>
      </c>
      <c r="G30" s="69"/>
    </row>
    <row r="31" spans="2:7" x14ac:dyDescent="0.2">
      <c r="B31" s="8" t="s">
        <v>180</v>
      </c>
      <c r="C31" s="75" t="str">
        <f>IF(G42="","",E31*(G42-F26)/G42)</f>
        <v/>
      </c>
      <c r="D31" s="75" t="str">
        <f>IF(G42="","",E31-C31)</f>
        <v/>
      </c>
      <c r="E31" s="75">
        <f>(0.9-G26)*C26*D26</f>
        <v>0</v>
      </c>
      <c r="G31" s="69"/>
    </row>
    <row r="32" spans="2:7" x14ac:dyDescent="0.2">
      <c r="B32" s="8" t="s">
        <v>95</v>
      </c>
      <c r="C32" s="75" t="str">
        <f>IF(G42="","",E32*(G42-F27)/G42)</f>
        <v/>
      </c>
      <c r="D32" s="75" t="str">
        <f>IF(G42="","",E32-C32)</f>
        <v/>
      </c>
      <c r="E32" s="75">
        <f>(1-G27)*C27*D27</f>
        <v>0</v>
      </c>
      <c r="G32" s="69"/>
    </row>
    <row r="33" spans="2:7" x14ac:dyDescent="0.2">
      <c r="B33" s="25" t="s">
        <v>204</v>
      </c>
      <c r="C33" s="27" t="str">
        <f>IF(G42="","",C32+C31+C30+C20)</f>
        <v/>
      </c>
      <c r="D33" s="27" t="str">
        <f>IF(G42="","",D32+D31+D30+C21)</f>
        <v/>
      </c>
      <c r="E33" s="27">
        <f>C20+C21+E30+E31+E32</f>
        <v>0</v>
      </c>
      <c r="F33" s="92"/>
      <c r="G33" s="76"/>
    </row>
    <row r="34" spans="2:7" x14ac:dyDescent="0.2">
      <c r="B34" s="18"/>
      <c r="C34" s="19"/>
      <c r="D34" s="20"/>
    </row>
    <row r="35" spans="2:7" x14ac:dyDescent="0.2">
      <c r="B35" s="155" t="s">
        <v>24</v>
      </c>
      <c r="C35" s="155"/>
      <c r="D35" s="155"/>
      <c r="E35" s="155"/>
      <c r="F35" s="153" t="s">
        <v>25</v>
      </c>
      <c r="G35" s="153"/>
    </row>
    <row r="36" spans="2:7" x14ac:dyDescent="0.2">
      <c r="D36" s="11" t="s">
        <v>96</v>
      </c>
      <c r="E36" s="11" t="s">
        <v>27</v>
      </c>
      <c r="G36" s="11" t="s">
        <v>97</v>
      </c>
    </row>
    <row r="37" spans="2:7" x14ac:dyDescent="0.2">
      <c r="B37" s="156" t="s">
        <v>29</v>
      </c>
      <c r="C37" s="29" t="s">
        <v>98</v>
      </c>
      <c r="D37" s="12"/>
      <c r="E37" s="170">
        <f>D37+D38</f>
        <v>0</v>
      </c>
      <c r="F37" s="18"/>
    </row>
    <row r="38" spans="2:7" x14ac:dyDescent="0.2">
      <c r="B38" s="156"/>
      <c r="C38" s="4" t="str">
        <f>IF(ISBLANK(D38),"","Essieu 2")</f>
        <v/>
      </c>
      <c r="D38" s="12"/>
      <c r="E38" s="170"/>
      <c r="F38" s="77" t="str">
        <f>IF(COUNT(D37:D38)&gt;1,"1-2 : Essieu 1 à essieu 2","")</f>
        <v/>
      </c>
      <c r="G38" s="140"/>
    </row>
    <row r="39" spans="2:7" x14ac:dyDescent="0.2">
      <c r="B39" s="156" t="s">
        <v>30</v>
      </c>
      <c r="C39" s="31" t="str">
        <f>"Essieu " &amp; MAX(2,COUNT(D37:D38)+1)</f>
        <v>Essieu 2</v>
      </c>
      <c r="D39" s="32"/>
      <c r="E39" s="157">
        <f>D39+D40+D41</f>
        <v>0</v>
      </c>
      <c r="F39" s="35" t="str">
        <f>IF(COUNT(D37:D38)&gt;1,"2-3 : Essieu 2 à essieu 3","1-2 : Essieu 1 à essieu 2")</f>
        <v>1-2 : Essieu 1 à essieu 2</v>
      </c>
      <c r="G39" s="140"/>
    </row>
    <row r="40" spans="2:7" x14ac:dyDescent="0.2">
      <c r="B40" s="156"/>
      <c r="C40" s="8" t="str">
        <f>IF(ISBLANK(D40),"",_xlfn.CONCAT("Essieu ",RIGHT(C39)+1))</f>
        <v/>
      </c>
      <c r="D40" s="12"/>
      <c r="E40" s="157"/>
      <c r="F40" s="8" t="str">
        <f>IF(ISBLANK(D40),"",IF(COUNT(D37:D38)&gt;1,"3-4 : Essieu 3 à essieu 4","2-3 : Essieu 2 à essieu 3"))</f>
        <v/>
      </c>
      <c r="G40" s="138"/>
    </row>
    <row r="41" spans="2:7" x14ac:dyDescent="0.2">
      <c r="B41" s="156"/>
      <c r="C41" s="78" t="str">
        <f>IF(ISBLANK(D41),"",_xlfn.CONCAT("Essieu ",RIGHT(C39)+2))</f>
        <v/>
      </c>
      <c r="D41" s="34"/>
      <c r="E41" s="157"/>
      <c r="F41" s="4" t="str">
        <f>IF(ISBLANK(D41),"",IF(COUNT(D37:D38)&gt;1,"4-5 : Essieu 4 à essieu 5","3-4 : Essieu 3 à essieu 4"))</f>
        <v/>
      </c>
      <c r="G41" s="141"/>
    </row>
    <row r="42" spans="2:7" x14ac:dyDescent="0.2">
      <c r="F42" s="37" t="s">
        <v>31</v>
      </c>
      <c r="G42" s="142" t="str">
        <f>IF(ISBLANK(D37),"",G38+G39+(G40*D40+(G40+G41)*D41)/(D39+D40+D41)-(D38/(D37+D38)*G38))</f>
        <v/>
      </c>
    </row>
    <row r="43" spans="2:7" x14ac:dyDescent="0.2">
      <c r="F43" s="39"/>
      <c r="G43" s="40"/>
    </row>
    <row r="44" spans="2:7" x14ac:dyDescent="0.2">
      <c r="B44" s="153" t="s">
        <v>105</v>
      </c>
      <c r="C44" s="153"/>
      <c r="D44" s="153"/>
      <c r="E44" s="153"/>
      <c r="F44" s="39"/>
      <c r="G44" s="40"/>
    </row>
    <row r="45" spans="2:7" ht="25.5" x14ac:dyDescent="0.2">
      <c r="B45" s="47" t="s">
        <v>106</v>
      </c>
      <c r="C45" s="48" t="s">
        <v>158</v>
      </c>
      <c r="D45" s="93" t="s">
        <v>159</v>
      </c>
      <c r="E45" s="48" t="s">
        <v>108</v>
      </c>
      <c r="F45" s="39"/>
      <c r="G45" s="40"/>
    </row>
    <row r="46" spans="2:7" x14ac:dyDescent="0.2">
      <c r="B46" s="47" t="s">
        <v>109</v>
      </c>
      <c r="C46" s="143">
        <v>0</v>
      </c>
      <c r="D46" s="139" t="e">
        <f>C46-C$113</f>
        <v>#DIV/0!</v>
      </c>
      <c r="E46" s="6"/>
      <c r="F46" s="39"/>
      <c r="G46" s="40"/>
    </row>
    <row r="47" spans="2:7" x14ac:dyDescent="0.2">
      <c r="B47" s="47" t="s">
        <v>110</v>
      </c>
      <c r="C47" s="143"/>
      <c r="D47" s="139" t="e">
        <f>C47-C$113</f>
        <v>#DIV/0!</v>
      </c>
      <c r="E47" s="6"/>
      <c r="F47" s="39"/>
      <c r="G47" s="40"/>
    </row>
    <row r="48" spans="2:7" x14ac:dyDescent="0.2">
      <c r="B48" s="47" t="s">
        <v>111</v>
      </c>
      <c r="C48" s="143"/>
      <c r="D48" s="139" t="e">
        <f>C48-C$113</f>
        <v>#DIV/0!</v>
      </c>
      <c r="E48" s="6"/>
      <c r="F48" s="39"/>
      <c r="G48" s="40"/>
    </row>
    <row r="49" spans="2:7" x14ac:dyDescent="0.2">
      <c r="F49" s="39"/>
      <c r="G49" s="40"/>
    </row>
    <row r="50" spans="2:7" x14ac:dyDescent="0.2">
      <c r="B50" s="153" t="s">
        <v>119</v>
      </c>
      <c r="C50" s="153"/>
      <c r="D50" s="153"/>
      <c r="F50" s="39"/>
      <c r="G50" s="40"/>
    </row>
    <row r="51" spans="2:7" x14ac:dyDescent="0.2">
      <c r="B51" s="8" t="s">
        <v>120</v>
      </c>
      <c r="C51" s="11" t="s">
        <v>121</v>
      </c>
      <c r="D51" s="12"/>
    </row>
    <row r="52" spans="2:7" x14ac:dyDescent="0.2">
      <c r="B52" s="166" t="s">
        <v>122</v>
      </c>
      <c r="C52" s="166"/>
      <c r="D52" s="138"/>
    </row>
    <row r="53" spans="2:7" x14ac:dyDescent="0.2">
      <c r="B53" s="166" t="s">
        <v>123</v>
      </c>
      <c r="C53" s="166"/>
      <c r="D53" s="139" t="e">
        <f>D52+G40+G41-C112</f>
        <v>#DIV/0!</v>
      </c>
    </row>
    <row r="55" spans="2:7" x14ac:dyDescent="0.2">
      <c r="B55" s="41" t="s">
        <v>33</v>
      </c>
      <c r="C55" s="11"/>
      <c r="D55" s="138"/>
    </row>
    <row r="56" spans="2:7" x14ac:dyDescent="0.2">
      <c r="B56" s="41" t="s">
        <v>34</v>
      </c>
      <c r="C56" s="11"/>
      <c r="D56" s="138"/>
    </row>
    <row r="57" spans="2:7" x14ac:dyDescent="0.2">
      <c r="B57" s="8" t="s">
        <v>35</v>
      </c>
      <c r="C57" s="8"/>
      <c r="D57" s="139" t="e">
        <f>D56+G40+G41-C112</f>
        <v>#DIV/0!</v>
      </c>
    </row>
    <row r="58" spans="2:7" x14ac:dyDescent="0.2">
      <c r="B58" s="154" t="s">
        <v>36</v>
      </c>
      <c r="C58" s="154"/>
      <c r="D58" s="139" t="e">
        <f>D55/2-D57</f>
        <v>#DIV/0!</v>
      </c>
    </row>
    <row r="59" spans="2:7" x14ac:dyDescent="0.2">
      <c r="B59" s="79"/>
      <c r="C59" s="45"/>
      <c r="D59" s="20"/>
    </row>
    <row r="60" spans="2:7" x14ac:dyDescent="0.2">
      <c r="B60" s="80" t="s">
        <v>125</v>
      </c>
      <c r="C60" s="11"/>
      <c r="D60" s="81" t="e">
        <f>D16-C33-D33-D17*75-D51</f>
        <v>#VALUE!</v>
      </c>
    </row>
    <row r="61" spans="2:7" x14ac:dyDescent="0.2">
      <c r="B61" s="44"/>
      <c r="C61" s="45"/>
      <c r="D61" s="20"/>
    </row>
    <row r="62" spans="2:7" x14ac:dyDescent="0.2">
      <c r="B62" s="153" t="s">
        <v>178</v>
      </c>
      <c r="C62" s="153"/>
      <c r="D62" s="153"/>
    </row>
    <row r="63" spans="2:7" x14ac:dyDescent="0.2">
      <c r="B63" s="153"/>
      <c r="C63" s="153"/>
      <c r="D63" s="46" t="e">
        <f>"Charge utile à répartir : "&amp;ROUND(D60,0)&amp;" kg"</f>
        <v>#VALUE!</v>
      </c>
    </row>
    <row r="64" spans="2:7" x14ac:dyDescent="0.2">
      <c r="B64" s="153"/>
      <c r="C64" s="153"/>
      <c r="D64" s="46" t="e">
        <f>"Charge utile restante à répartir : "&amp;ROUND(D60-SUM(D67:D92),0)&amp;" kg"</f>
        <v>#VALUE!</v>
      </c>
    </row>
    <row r="65" spans="1:1024" ht="51" x14ac:dyDescent="0.2">
      <c r="B65" s="47" t="s">
        <v>37</v>
      </c>
      <c r="C65" s="48" t="s">
        <v>158</v>
      </c>
      <c r="D65" s="48" t="s">
        <v>39</v>
      </c>
      <c r="E65" s="48" t="s">
        <v>160</v>
      </c>
    </row>
    <row r="66" spans="1:1024" x14ac:dyDescent="0.2">
      <c r="B66" s="47" t="s">
        <v>120</v>
      </c>
      <c r="C66" s="144">
        <f>D52+SUM(G38:G41)</f>
        <v>0</v>
      </c>
      <c r="D66" s="94">
        <f>D51</f>
        <v>0</v>
      </c>
      <c r="E66" s="42" t="e">
        <f>D53+G42</f>
        <v>#DIV/0!</v>
      </c>
    </row>
    <row r="67" spans="1:1024" x14ac:dyDescent="0.2">
      <c r="B67" s="52" t="s">
        <v>41</v>
      </c>
      <c r="C67" s="53"/>
      <c r="D67" s="51"/>
      <c r="E67" s="42" t="e">
        <f t="shared" ref="E67:E75" si="0">C67-C$113</f>
        <v>#DIV/0!</v>
      </c>
    </row>
    <row r="68" spans="1:1024" x14ac:dyDescent="0.2">
      <c r="B68" s="52" t="s">
        <v>42</v>
      </c>
      <c r="C68" s="53"/>
      <c r="D68" s="51"/>
      <c r="E68" s="42" t="e">
        <f t="shared" si="0"/>
        <v>#DIV/0!</v>
      </c>
    </row>
    <row r="69" spans="1:1024" x14ac:dyDescent="0.2">
      <c r="B69" s="52" t="s">
        <v>43</v>
      </c>
      <c r="C69" s="53"/>
      <c r="D69" s="51"/>
      <c r="E69" s="42" t="e">
        <f t="shared" si="0"/>
        <v>#DIV/0!</v>
      </c>
    </row>
    <row r="70" spans="1:1024" x14ac:dyDescent="0.2">
      <c r="B70" s="52" t="s">
        <v>44</v>
      </c>
      <c r="C70" s="53"/>
      <c r="D70" s="51"/>
      <c r="E70" s="42" t="e">
        <f t="shared" si="0"/>
        <v>#DIV/0!</v>
      </c>
    </row>
    <row r="71" spans="1:1024" x14ac:dyDescent="0.2">
      <c r="B71" s="52" t="s">
        <v>45</v>
      </c>
      <c r="C71" s="53"/>
      <c r="D71" s="51"/>
      <c r="E71" s="42" t="e">
        <f t="shared" si="0"/>
        <v>#DIV/0!</v>
      </c>
    </row>
    <row r="72" spans="1:1024" x14ac:dyDescent="0.2">
      <c r="B72" s="52" t="s">
        <v>46</v>
      </c>
      <c r="C72" s="53"/>
      <c r="D72" s="51"/>
      <c r="E72" s="42" t="e">
        <f t="shared" si="0"/>
        <v>#DIV/0!</v>
      </c>
    </row>
    <row r="73" spans="1:1024" x14ac:dyDescent="0.2">
      <c r="B73" s="52" t="s">
        <v>47</v>
      </c>
      <c r="C73" s="53"/>
      <c r="D73" s="51"/>
      <c r="E73" s="42" t="e">
        <f t="shared" si="0"/>
        <v>#DIV/0!</v>
      </c>
    </row>
    <row r="74" spans="1:1024" x14ac:dyDescent="0.2">
      <c r="B74" s="52" t="s">
        <v>48</v>
      </c>
      <c r="C74" s="53"/>
      <c r="D74" s="51"/>
      <c r="E74" s="42" t="e">
        <f t="shared" si="0"/>
        <v>#DIV/0!</v>
      </c>
    </row>
    <row r="75" spans="1:1024" x14ac:dyDescent="0.2">
      <c r="B75" s="52" t="s">
        <v>49</v>
      </c>
      <c r="C75" s="53"/>
      <c r="D75" s="51"/>
      <c r="E75" s="42" t="e">
        <f t="shared" si="0"/>
        <v>#DIV/0!</v>
      </c>
    </row>
    <row r="76" spans="1:1024" x14ac:dyDescent="0.2">
      <c r="A76" s="91"/>
      <c r="B76" s="52" t="s">
        <v>50</v>
      </c>
      <c r="C76" s="53"/>
      <c r="D76" s="51"/>
      <c r="E76" s="43" t="e">
        <f t="shared" ref="E76:E91" si="1">C76-C$113</f>
        <v>#DIV/0!</v>
      </c>
      <c r="F76" s="91"/>
      <c r="G76" s="91"/>
      <c r="H76" s="91"/>
      <c r="I76" s="91"/>
      <c r="J76" s="91"/>
      <c r="K76" s="91"/>
      <c r="L76" s="91"/>
      <c r="M76" s="91"/>
      <c r="N76" s="91"/>
      <c r="O76" s="91"/>
      <c r="P76" s="91"/>
      <c r="Q76" s="91"/>
      <c r="R76" s="91"/>
      <c r="S76" s="91"/>
      <c r="T76" s="91"/>
      <c r="U76" s="91"/>
      <c r="V76" s="91"/>
      <c r="W76" s="91"/>
      <c r="X76" s="91"/>
      <c r="Y76" s="91"/>
      <c r="Z76" s="91"/>
      <c r="AA76" s="91"/>
      <c r="AB76" s="91"/>
      <c r="AC76" s="91"/>
      <c r="AD76" s="91"/>
      <c r="AE76" s="91"/>
      <c r="AF76" s="91"/>
      <c r="AG76" s="91"/>
      <c r="AH76" s="91"/>
      <c r="AI76" s="91"/>
      <c r="AJ76" s="91"/>
      <c r="AK76" s="91"/>
      <c r="AL76" s="91"/>
      <c r="AM76" s="91"/>
      <c r="AN76" s="91"/>
      <c r="AO76" s="91"/>
      <c r="AP76" s="91"/>
      <c r="AQ76" s="91"/>
      <c r="AR76" s="91"/>
      <c r="AS76" s="91"/>
      <c r="AT76" s="91"/>
      <c r="AU76" s="91"/>
      <c r="AV76" s="91"/>
      <c r="AW76" s="91"/>
      <c r="AX76" s="91"/>
      <c r="AY76" s="91"/>
      <c r="AZ76" s="91"/>
      <c r="BA76" s="91"/>
      <c r="BB76" s="91"/>
      <c r="BC76" s="91"/>
      <c r="BD76" s="91"/>
      <c r="BE76" s="91"/>
      <c r="BF76" s="91"/>
      <c r="BG76" s="91"/>
      <c r="BH76" s="91"/>
      <c r="BI76" s="91"/>
      <c r="BJ76" s="91"/>
      <c r="BK76" s="91"/>
      <c r="BL76" s="91"/>
      <c r="BM76" s="91"/>
      <c r="BN76" s="91"/>
      <c r="BO76" s="91"/>
      <c r="BP76" s="91"/>
      <c r="BQ76" s="91"/>
      <c r="BR76" s="91"/>
      <c r="BS76" s="91"/>
      <c r="BT76" s="91"/>
      <c r="BU76" s="91"/>
      <c r="BV76" s="91"/>
      <c r="BW76" s="91"/>
      <c r="BX76" s="91"/>
      <c r="BY76" s="91"/>
      <c r="BZ76" s="91"/>
      <c r="CA76" s="91"/>
      <c r="CB76" s="91"/>
      <c r="CC76" s="91"/>
      <c r="CD76" s="91"/>
      <c r="CE76" s="91"/>
      <c r="CF76" s="91"/>
      <c r="CG76" s="91"/>
      <c r="CH76" s="91"/>
      <c r="CI76" s="91"/>
      <c r="CJ76" s="91"/>
      <c r="CK76" s="91"/>
      <c r="CL76" s="91"/>
      <c r="CM76" s="91"/>
      <c r="CN76" s="91"/>
      <c r="CO76" s="91"/>
      <c r="CP76" s="91"/>
      <c r="CQ76" s="91"/>
      <c r="CR76" s="91"/>
      <c r="CS76" s="91"/>
      <c r="CT76" s="91"/>
      <c r="CU76" s="91"/>
      <c r="CV76" s="91"/>
      <c r="CW76" s="91"/>
      <c r="CX76" s="91"/>
      <c r="CY76" s="91"/>
      <c r="CZ76" s="91"/>
      <c r="DA76" s="91"/>
      <c r="DB76" s="91"/>
      <c r="DC76" s="91"/>
      <c r="DD76" s="91"/>
      <c r="DE76" s="91"/>
      <c r="DF76" s="91"/>
      <c r="DG76" s="91"/>
      <c r="DH76" s="91"/>
      <c r="DI76" s="91"/>
      <c r="DJ76" s="91"/>
      <c r="DK76" s="91"/>
      <c r="DL76" s="91"/>
      <c r="DM76" s="91"/>
      <c r="DN76" s="91"/>
      <c r="DO76" s="91"/>
      <c r="DP76" s="91"/>
      <c r="DQ76" s="91"/>
      <c r="DR76" s="91"/>
      <c r="DS76" s="91"/>
      <c r="DT76" s="91"/>
      <c r="DU76" s="91"/>
      <c r="DV76" s="91"/>
      <c r="DW76" s="91"/>
      <c r="DX76" s="91"/>
      <c r="DY76" s="91"/>
      <c r="DZ76" s="91"/>
      <c r="EA76" s="91"/>
      <c r="EB76" s="91"/>
      <c r="EC76" s="91"/>
      <c r="ED76" s="91"/>
      <c r="EE76" s="91"/>
      <c r="EF76" s="91"/>
      <c r="EG76" s="91"/>
      <c r="EH76" s="91"/>
      <c r="EI76" s="91"/>
      <c r="EJ76" s="91"/>
      <c r="EK76" s="91"/>
      <c r="EL76" s="91"/>
      <c r="EM76" s="91"/>
      <c r="EN76" s="91"/>
      <c r="EO76" s="91"/>
      <c r="EP76" s="91"/>
      <c r="EQ76" s="91"/>
      <c r="ER76" s="91"/>
      <c r="ES76" s="91"/>
      <c r="ET76" s="91"/>
      <c r="EU76" s="91"/>
      <c r="EV76" s="91"/>
      <c r="EW76" s="91"/>
      <c r="EX76" s="91"/>
      <c r="EY76" s="91"/>
      <c r="EZ76" s="91"/>
      <c r="FA76" s="91"/>
      <c r="FB76" s="91"/>
      <c r="FC76" s="91"/>
      <c r="FD76" s="91"/>
      <c r="FE76" s="91"/>
      <c r="FF76" s="91"/>
      <c r="FG76" s="91"/>
      <c r="FH76" s="91"/>
      <c r="FI76" s="91"/>
      <c r="FJ76" s="91"/>
      <c r="FK76" s="91"/>
      <c r="FL76" s="91"/>
      <c r="FM76" s="91"/>
      <c r="FN76" s="91"/>
      <c r="FO76" s="91"/>
      <c r="FP76" s="91"/>
      <c r="FQ76" s="91"/>
      <c r="FR76" s="91"/>
      <c r="FS76" s="91"/>
      <c r="FT76" s="91"/>
      <c r="FU76" s="91"/>
      <c r="FV76" s="91"/>
      <c r="FW76" s="91"/>
      <c r="FX76" s="91"/>
      <c r="FY76" s="91"/>
      <c r="FZ76" s="91"/>
      <c r="GA76" s="91"/>
      <c r="GB76" s="91"/>
      <c r="GC76" s="91"/>
      <c r="GD76" s="91"/>
      <c r="GE76" s="91"/>
      <c r="GF76" s="91"/>
      <c r="GG76" s="91"/>
      <c r="GH76" s="91"/>
      <c r="GI76" s="91"/>
      <c r="GJ76" s="91"/>
      <c r="GK76" s="91"/>
      <c r="GL76" s="91"/>
      <c r="GM76" s="91"/>
      <c r="GN76" s="91"/>
      <c r="GO76" s="91"/>
      <c r="GP76" s="91"/>
      <c r="GQ76" s="91"/>
      <c r="GR76" s="91"/>
      <c r="GS76" s="91"/>
      <c r="GT76" s="91"/>
      <c r="GU76" s="91"/>
      <c r="GV76" s="91"/>
      <c r="GW76" s="91"/>
      <c r="GX76" s="91"/>
      <c r="GY76" s="91"/>
      <c r="GZ76" s="91"/>
      <c r="HA76" s="91"/>
      <c r="HB76" s="91"/>
      <c r="HC76" s="91"/>
      <c r="HD76" s="91"/>
      <c r="HE76" s="91"/>
      <c r="HF76" s="91"/>
      <c r="HG76" s="91"/>
      <c r="HH76" s="91"/>
      <c r="HI76" s="91"/>
      <c r="HJ76" s="91"/>
      <c r="HK76" s="91"/>
      <c r="HL76" s="91"/>
      <c r="HM76" s="91"/>
      <c r="HN76" s="91"/>
      <c r="HO76" s="91"/>
      <c r="HP76" s="91"/>
      <c r="HQ76" s="91"/>
      <c r="HR76" s="91"/>
      <c r="HS76" s="91"/>
      <c r="HT76" s="91"/>
      <c r="HU76" s="91"/>
      <c r="HV76" s="91"/>
      <c r="HW76" s="91"/>
      <c r="HX76" s="91"/>
      <c r="HY76" s="91"/>
      <c r="HZ76" s="91"/>
      <c r="IA76" s="91"/>
      <c r="IB76" s="91"/>
      <c r="IC76" s="91"/>
      <c r="ID76" s="91"/>
      <c r="IE76" s="91"/>
      <c r="IF76" s="91"/>
      <c r="IG76" s="91"/>
      <c r="IH76" s="91"/>
      <c r="II76" s="91"/>
      <c r="IJ76" s="91"/>
      <c r="IK76" s="91"/>
      <c r="IL76" s="91"/>
      <c r="IM76" s="91"/>
      <c r="IN76" s="91"/>
      <c r="IO76" s="91"/>
      <c r="IP76" s="91"/>
      <c r="IQ76" s="91"/>
      <c r="IR76" s="91"/>
      <c r="IS76" s="91"/>
      <c r="IT76" s="91"/>
      <c r="IU76" s="91"/>
      <c r="IV76" s="91"/>
      <c r="IW76" s="91"/>
      <c r="IX76" s="91"/>
      <c r="IY76" s="91"/>
      <c r="IZ76" s="91"/>
      <c r="JA76" s="91"/>
      <c r="JB76" s="91"/>
      <c r="JC76" s="91"/>
      <c r="JD76" s="91"/>
      <c r="JE76" s="91"/>
      <c r="JF76" s="91"/>
      <c r="JG76" s="91"/>
      <c r="JH76" s="91"/>
      <c r="JI76" s="91"/>
      <c r="JJ76" s="91"/>
      <c r="JK76" s="91"/>
      <c r="JL76" s="91"/>
      <c r="JM76" s="91"/>
      <c r="JN76" s="91"/>
      <c r="JO76" s="91"/>
      <c r="JP76" s="91"/>
      <c r="JQ76" s="91"/>
      <c r="JR76" s="91"/>
      <c r="JS76" s="91"/>
      <c r="JT76" s="91"/>
      <c r="JU76" s="91"/>
      <c r="JV76" s="91"/>
      <c r="JW76" s="91"/>
      <c r="JX76" s="91"/>
      <c r="JY76" s="91"/>
      <c r="JZ76" s="91"/>
      <c r="KA76" s="91"/>
      <c r="KB76" s="91"/>
      <c r="KC76" s="91"/>
      <c r="KD76" s="91"/>
      <c r="KE76" s="91"/>
      <c r="KF76" s="91"/>
      <c r="KG76" s="91"/>
      <c r="KH76" s="91"/>
      <c r="KI76" s="91"/>
      <c r="KJ76" s="91"/>
      <c r="KK76" s="91"/>
      <c r="KL76" s="91"/>
      <c r="KM76" s="91"/>
      <c r="KN76" s="91"/>
      <c r="KO76" s="91"/>
      <c r="KP76" s="91"/>
      <c r="KQ76" s="91"/>
      <c r="KR76" s="91"/>
      <c r="KS76" s="91"/>
      <c r="KT76" s="91"/>
      <c r="KU76" s="91"/>
      <c r="KV76" s="91"/>
      <c r="KW76" s="91"/>
      <c r="KX76" s="91"/>
      <c r="KY76" s="91"/>
      <c r="KZ76" s="91"/>
      <c r="LA76" s="91"/>
      <c r="LB76" s="91"/>
      <c r="LC76" s="91"/>
      <c r="LD76" s="91"/>
      <c r="LE76" s="91"/>
      <c r="LF76" s="91"/>
      <c r="LG76" s="91"/>
      <c r="LH76" s="91"/>
      <c r="LI76" s="91"/>
      <c r="LJ76" s="91"/>
      <c r="LK76" s="91"/>
      <c r="LL76" s="91"/>
      <c r="LM76" s="91"/>
      <c r="LN76" s="91"/>
      <c r="LO76" s="91"/>
      <c r="LP76" s="91"/>
      <c r="LQ76" s="91"/>
      <c r="LR76" s="91"/>
      <c r="LS76" s="91"/>
      <c r="LT76" s="91"/>
      <c r="LU76" s="91"/>
      <c r="LV76" s="91"/>
      <c r="LW76" s="91"/>
      <c r="LX76" s="91"/>
      <c r="LY76" s="91"/>
      <c r="LZ76" s="91"/>
      <c r="MA76" s="91"/>
      <c r="MB76" s="91"/>
      <c r="MC76" s="91"/>
      <c r="MD76" s="91"/>
      <c r="ME76" s="91"/>
      <c r="MF76" s="91"/>
      <c r="MG76" s="91"/>
      <c r="MH76" s="91"/>
      <c r="MI76" s="91"/>
      <c r="MJ76" s="91"/>
      <c r="MK76" s="91"/>
      <c r="ML76" s="91"/>
      <c r="MM76" s="91"/>
      <c r="MN76" s="91"/>
      <c r="MO76" s="91"/>
      <c r="MP76" s="91"/>
      <c r="MQ76" s="91"/>
      <c r="MR76" s="91"/>
      <c r="MS76" s="91"/>
      <c r="MT76" s="91"/>
      <c r="MU76" s="91"/>
      <c r="MV76" s="91"/>
      <c r="MW76" s="91"/>
      <c r="MX76" s="91"/>
      <c r="MY76" s="91"/>
      <c r="MZ76" s="91"/>
      <c r="NA76" s="91"/>
      <c r="NB76" s="91"/>
      <c r="NC76" s="91"/>
      <c r="ND76" s="91"/>
      <c r="NE76" s="91"/>
      <c r="NF76" s="91"/>
      <c r="NG76" s="91"/>
      <c r="NH76" s="91"/>
      <c r="NI76" s="91"/>
      <c r="NJ76" s="91"/>
      <c r="NK76" s="91"/>
      <c r="NL76" s="91"/>
      <c r="NM76" s="91"/>
      <c r="NN76" s="91"/>
      <c r="NO76" s="91"/>
      <c r="NP76" s="91"/>
      <c r="NQ76" s="91"/>
      <c r="NR76" s="91"/>
      <c r="NS76" s="91"/>
      <c r="NT76" s="91"/>
      <c r="NU76" s="91"/>
      <c r="NV76" s="91"/>
      <c r="NW76" s="91"/>
      <c r="NX76" s="91"/>
      <c r="NY76" s="91"/>
      <c r="NZ76" s="91"/>
      <c r="OA76" s="91"/>
      <c r="OB76" s="91"/>
      <c r="OC76" s="91"/>
      <c r="OD76" s="91"/>
      <c r="OE76" s="91"/>
      <c r="OF76" s="91"/>
      <c r="OG76" s="91"/>
      <c r="OH76" s="91"/>
      <c r="OI76" s="91"/>
      <c r="OJ76" s="91"/>
      <c r="OK76" s="91"/>
      <c r="OL76" s="91"/>
      <c r="OM76" s="91"/>
      <c r="ON76" s="91"/>
      <c r="OO76" s="91"/>
      <c r="OP76" s="91"/>
      <c r="OQ76" s="91"/>
      <c r="OR76" s="91"/>
      <c r="OS76" s="91"/>
      <c r="OT76" s="91"/>
      <c r="OU76" s="91"/>
      <c r="OV76" s="91"/>
      <c r="OW76" s="91"/>
      <c r="OX76" s="91"/>
      <c r="OY76" s="91"/>
      <c r="OZ76" s="91"/>
      <c r="PA76" s="91"/>
      <c r="PB76" s="91"/>
      <c r="PC76" s="91"/>
      <c r="PD76" s="91"/>
      <c r="PE76" s="91"/>
      <c r="PF76" s="91"/>
      <c r="PG76" s="91"/>
      <c r="PH76" s="91"/>
      <c r="PI76" s="91"/>
      <c r="PJ76" s="91"/>
      <c r="PK76" s="91"/>
      <c r="PL76" s="91"/>
      <c r="PM76" s="91"/>
      <c r="PN76" s="91"/>
      <c r="PO76" s="91"/>
      <c r="PP76" s="91"/>
      <c r="PQ76" s="91"/>
      <c r="PR76" s="91"/>
      <c r="PS76" s="91"/>
      <c r="PT76" s="91"/>
      <c r="PU76" s="91"/>
      <c r="PV76" s="91"/>
      <c r="PW76" s="91"/>
      <c r="PX76" s="91"/>
      <c r="PY76" s="91"/>
      <c r="PZ76" s="91"/>
      <c r="QA76" s="91"/>
      <c r="QB76" s="91"/>
      <c r="QC76" s="91"/>
      <c r="QD76" s="91"/>
      <c r="QE76" s="91"/>
      <c r="QF76" s="91"/>
      <c r="QG76" s="91"/>
      <c r="QH76" s="91"/>
      <c r="QI76" s="91"/>
      <c r="QJ76" s="91"/>
      <c r="QK76" s="91"/>
      <c r="QL76" s="91"/>
      <c r="QM76" s="91"/>
      <c r="QN76" s="91"/>
      <c r="QO76" s="91"/>
      <c r="QP76" s="91"/>
      <c r="QQ76" s="91"/>
      <c r="QR76" s="91"/>
      <c r="QS76" s="91"/>
      <c r="QT76" s="91"/>
      <c r="QU76" s="91"/>
      <c r="QV76" s="91"/>
      <c r="QW76" s="91"/>
      <c r="QX76" s="91"/>
      <c r="QY76" s="91"/>
      <c r="QZ76" s="91"/>
      <c r="RA76" s="91"/>
      <c r="RB76" s="91"/>
      <c r="RC76" s="91"/>
      <c r="RD76" s="91"/>
      <c r="RE76" s="91"/>
      <c r="RF76" s="91"/>
      <c r="RG76" s="91"/>
      <c r="RH76" s="91"/>
      <c r="RI76" s="91"/>
      <c r="RJ76" s="91"/>
      <c r="RK76" s="91"/>
      <c r="RL76" s="91"/>
      <c r="RM76" s="91"/>
      <c r="RN76" s="91"/>
      <c r="RO76" s="91"/>
      <c r="RP76" s="91"/>
      <c r="RQ76" s="91"/>
      <c r="RR76" s="91"/>
      <c r="RS76" s="91"/>
      <c r="RT76" s="91"/>
      <c r="RU76" s="91"/>
      <c r="RV76" s="91"/>
      <c r="RW76" s="91"/>
      <c r="RX76" s="91"/>
      <c r="RY76" s="91"/>
      <c r="RZ76" s="91"/>
      <c r="SA76" s="91"/>
      <c r="SB76" s="91"/>
      <c r="SC76" s="91"/>
      <c r="SD76" s="91"/>
      <c r="SE76" s="91"/>
      <c r="SF76" s="91"/>
      <c r="SG76" s="91"/>
      <c r="SH76" s="91"/>
      <c r="SI76" s="91"/>
      <c r="SJ76" s="91"/>
      <c r="SK76" s="91"/>
      <c r="SL76" s="91"/>
      <c r="SM76" s="91"/>
      <c r="SN76" s="91"/>
      <c r="SO76" s="91"/>
      <c r="SP76" s="91"/>
      <c r="SQ76" s="91"/>
      <c r="SR76" s="91"/>
      <c r="SS76" s="91"/>
      <c r="ST76" s="91"/>
      <c r="SU76" s="91"/>
      <c r="SV76" s="91"/>
      <c r="SW76" s="91"/>
      <c r="SX76" s="91"/>
      <c r="SY76" s="91"/>
      <c r="SZ76" s="91"/>
      <c r="TA76" s="91"/>
      <c r="TB76" s="91"/>
      <c r="TC76" s="91"/>
      <c r="TD76" s="91"/>
      <c r="TE76" s="91"/>
      <c r="TF76" s="91"/>
      <c r="TG76" s="91"/>
      <c r="TH76" s="91"/>
      <c r="TI76" s="91"/>
      <c r="TJ76" s="91"/>
      <c r="TK76" s="91"/>
      <c r="TL76" s="91"/>
      <c r="TM76" s="91"/>
      <c r="TN76" s="91"/>
      <c r="TO76" s="91"/>
      <c r="TP76" s="91"/>
      <c r="TQ76" s="91"/>
      <c r="TR76" s="91"/>
      <c r="TS76" s="91"/>
      <c r="TT76" s="91"/>
      <c r="TU76" s="91"/>
      <c r="TV76" s="91"/>
      <c r="TW76" s="91"/>
      <c r="TX76" s="91"/>
      <c r="TY76" s="91"/>
      <c r="TZ76" s="91"/>
      <c r="UA76" s="91"/>
      <c r="UB76" s="91"/>
      <c r="UC76" s="91"/>
      <c r="UD76" s="91"/>
      <c r="UE76" s="91"/>
      <c r="UF76" s="91"/>
      <c r="UG76" s="91"/>
      <c r="UH76" s="91"/>
      <c r="UI76" s="91"/>
      <c r="UJ76" s="91"/>
      <c r="UK76" s="91"/>
      <c r="UL76" s="91"/>
      <c r="UM76" s="91"/>
      <c r="UN76" s="91"/>
      <c r="UO76" s="91"/>
      <c r="UP76" s="91"/>
      <c r="UQ76" s="91"/>
      <c r="UR76" s="91"/>
      <c r="US76" s="91"/>
      <c r="UT76" s="91"/>
      <c r="UU76" s="91"/>
      <c r="UV76" s="91"/>
      <c r="UW76" s="91"/>
      <c r="UX76" s="91"/>
      <c r="UY76" s="91"/>
      <c r="UZ76" s="91"/>
      <c r="VA76" s="91"/>
      <c r="VB76" s="91"/>
      <c r="VC76" s="91"/>
      <c r="VD76" s="91"/>
      <c r="VE76" s="91"/>
      <c r="VF76" s="91"/>
      <c r="VG76" s="91"/>
      <c r="VH76" s="91"/>
      <c r="VI76" s="91"/>
      <c r="VJ76" s="91"/>
      <c r="VK76" s="91"/>
      <c r="VL76" s="91"/>
      <c r="VM76" s="91"/>
      <c r="VN76" s="91"/>
      <c r="VO76" s="91"/>
      <c r="VP76" s="91"/>
      <c r="VQ76" s="91"/>
      <c r="VR76" s="91"/>
      <c r="VS76" s="91"/>
      <c r="VT76" s="91"/>
      <c r="VU76" s="91"/>
      <c r="VV76" s="91"/>
      <c r="VW76" s="91"/>
      <c r="VX76" s="91"/>
      <c r="VY76" s="91"/>
      <c r="VZ76" s="91"/>
      <c r="WA76" s="91"/>
      <c r="WB76" s="91"/>
      <c r="WC76" s="91"/>
      <c r="WD76" s="91"/>
      <c r="WE76" s="91"/>
      <c r="WF76" s="91"/>
      <c r="WG76" s="91"/>
      <c r="WH76" s="91"/>
      <c r="WI76" s="91"/>
      <c r="WJ76" s="91"/>
      <c r="WK76" s="91"/>
      <c r="WL76" s="91"/>
      <c r="WM76" s="91"/>
      <c r="WN76" s="91"/>
      <c r="WO76" s="91"/>
      <c r="WP76" s="91"/>
      <c r="WQ76" s="91"/>
      <c r="WR76" s="91"/>
      <c r="WS76" s="91"/>
      <c r="WT76" s="91"/>
      <c r="WU76" s="91"/>
      <c r="WV76" s="91"/>
      <c r="WW76" s="91"/>
      <c r="WX76" s="91"/>
      <c r="WY76" s="91"/>
      <c r="WZ76" s="91"/>
      <c r="XA76" s="91"/>
      <c r="XB76" s="91"/>
      <c r="XC76" s="91"/>
      <c r="XD76" s="91"/>
      <c r="XE76" s="91"/>
      <c r="XF76" s="91"/>
      <c r="XG76" s="91"/>
      <c r="XH76" s="91"/>
      <c r="XI76" s="91"/>
      <c r="XJ76" s="91"/>
      <c r="XK76" s="91"/>
      <c r="XL76" s="91"/>
      <c r="XM76" s="91"/>
      <c r="XN76" s="91"/>
      <c r="XO76" s="91"/>
      <c r="XP76" s="91"/>
      <c r="XQ76" s="91"/>
      <c r="XR76" s="91"/>
      <c r="XS76" s="91"/>
      <c r="XT76" s="91"/>
      <c r="XU76" s="91"/>
      <c r="XV76" s="91"/>
      <c r="XW76" s="91"/>
      <c r="XX76" s="91"/>
      <c r="XY76" s="91"/>
      <c r="XZ76" s="91"/>
      <c r="YA76" s="91"/>
      <c r="YB76" s="91"/>
      <c r="YC76" s="91"/>
      <c r="YD76" s="91"/>
      <c r="YE76" s="91"/>
      <c r="YF76" s="91"/>
      <c r="YG76" s="91"/>
      <c r="YH76" s="91"/>
      <c r="YI76" s="91"/>
      <c r="YJ76" s="91"/>
      <c r="YK76" s="91"/>
      <c r="YL76" s="91"/>
      <c r="YM76" s="91"/>
      <c r="YN76" s="91"/>
      <c r="YO76" s="91"/>
      <c r="YP76" s="91"/>
      <c r="YQ76" s="91"/>
      <c r="YR76" s="91"/>
      <c r="YS76" s="91"/>
      <c r="YT76" s="91"/>
      <c r="YU76" s="91"/>
      <c r="YV76" s="91"/>
      <c r="YW76" s="91"/>
      <c r="YX76" s="91"/>
      <c r="YY76" s="91"/>
      <c r="YZ76" s="91"/>
      <c r="ZA76" s="91"/>
      <c r="ZB76" s="91"/>
      <c r="ZC76" s="91"/>
      <c r="ZD76" s="91"/>
      <c r="ZE76" s="91"/>
      <c r="ZF76" s="91"/>
      <c r="ZG76" s="91"/>
      <c r="ZH76" s="91"/>
      <c r="ZI76" s="91"/>
      <c r="ZJ76" s="91"/>
      <c r="ZK76" s="91"/>
      <c r="ZL76" s="91"/>
      <c r="ZM76" s="91"/>
      <c r="ZN76" s="91"/>
      <c r="ZO76" s="91"/>
      <c r="ZP76" s="91"/>
      <c r="ZQ76" s="91"/>
      <c r="ZR76" s="91"/>
      <c r="ZS76" s="91"/>
      <c r="ZT76" s="91"/>
      <c r="ZU76" s="91"/>
      <c r="ZV76" s="91"/>
      <c r="ZW76" s="91"/>
      <c r="ZX76" s="91"/>
      <c r="ZY76" s="91"/>
      <c r="ZZ76" s="91"/>
      <c r="AAA76" s="91"/>
      <c r="AAB76" s="91"/>
      <c r="AAC76" s="91"/>
      <c r="AAD76" s="91"/>
      <c r="AAE76" s="91"/>
      <c r="AAF76" s="91"/>
      <c r="AAG76" s="91"/>
      <c r="AAH76" s="91"/>
      <c r="AAI76" s="91"/>
      <c r="AAJ76" s="91"/>
      <c r="AAK76" s="91"/>
      <c r="AAL76" s="91"/>
      <c r="AAM76" s="91"/>
      <c r="AAN76" s="91"/>
      <c r="AAO76" s="91"/>
      <c r="AAP76" s="91"/>
      <c r="AAQ76" s="91"/>
      <c r="AAR76" s="91"/>
      <c r="AAS76" s="91"/>
      <c r="AAT76" s="91"/>
      <c r="AAU76" s="91"/>
      <c r="AAV76" s="91"/>
      <c r="AAW76" s="91"/>
      <c r="AAX76" s="91"/>
      <c r="AAY76" s="91"/>
      <c r="AAZ76" s="91"/>
      <c r="ABA76" s="91"/>
      <c r="ABB76" s="91"/>
      <c r="ABC76" s="91"/>
      <c r="ABD76" s="91"/>
      <c r="ABE76" s="91"/>
      <c r="ABF76" s="91"/>
      <c r="ABG76" s="91"/>
      <c r="ABH76" s="91"/>
      <c r="ABI76" s="91"/>
      <c r="ABJ76" s="91"/>
      <c r="ABK76" s="91"/>
      <c r="ABL76" s="91"/>
      <c r="ABM76" s="91"/>
      <c r="ABN76" s="91"/>
      <c r="ABO76" s="91"/>
      <c r="ABP76" s="91"/>
      <c r="ABQ76" s="91"/>
      <c r="ABR76" s="91"/>
      <c r="ABS76" s="91"/>
      <c r="ABT76" s="91"/>
      <c r="ABU76" s="91"/>
      <c r="ABV76" s="91"/>
      <c r="ABW76" s="91"/>
      <c r="ABX76" s="91"/>
      <c r="ABY76" s="91"/>
      <c r="ABZ76" s="91"/>
      <c r="ACA76" s="91"/>
      <c r="ACB76" s="91"/>
      <c r="ACC76" s="91"/>
      <c r="ACD76" s="91"/>
      <c r="ACE76" s="91"/>
      <c r="ACF76" s="91"/>
      <c r="ACG76" s="91"/>
      <c r="ACH76" s="91"/>
      <c r="ACI76" s="91"/>
      <c r="ACJ76" s="91"/>
      <c r="ACK76" s="91"/>
      <c r="ACL76" s="91"/>
      <c r="ACM76" s="91"/>
      <c r="ACN76" s="91"/>
      <c r="ACO76" s="91"/>
      <c r="ACP76" s="91"/>
      <c r="ACQ76" s="91"/>
      <c r="ACR76" s="91"/>
      <c r="ACS76" s="91"/>
      <c r="ACT76" s="91"/>
      <c r="ACU76" s="91"/>
      <c r="ACV76" s="91"/>
      <c r="ACW76" s="91"/>
      <c r="ACX76" s="91"/>
      <c r="ACY76" s="91"/>
      <c r="ACZ76" s="91"/>
      <c r="ADA76" s="91"/>
      <c r="ADB76" s="91"/>
      <c r="ADC76" s="91"/>
      <c r="ADD76" s="91"/>
      <c r="ADE76" s="91"/>
      <c r="ADF76" s="91"/>
      <c r="ADG76" s="91"/>
      <c r="ADH76" s="91"/>
      <c r="ADI76" s="91"/>
      <c r="ADJ76" s="91"/>
      <c r="ADK76" s="91"/>
      <c r="ADL76" s="91"/>
      <c r="ADM76" s="91"/>
      <c r="ADN76" s="91"/>
      <c r="ADO76" s="91"/>
      <c r="ADP76" s="91"/>
      <c r="ADQ76" s="91"/>
      <c r="ADR76" s="91"/>
      <c r="ADS76" s="91"/>
      <c r="ADT76" s="91"/>
      <c r="ADU76" s="91"/>
      <c r="ADV76" s="91"/>
      <c r="ADW76" s="91"/>
      <c r="ADX76" s="91"/>
      <c r="ADY76" s="91"/>
      <c r="ADZ76" s="91"/>
      <c r="AEA76" s="91"/>
      <c r="AEB76" s="91"/>
      <c r="AEC76" s="91"/>
      <c r="AED76" s="91"/>
      <c r="AEE76" s="91"/>
      <c r="AEF76" s="91"/>
      <c r="AEG76" s="91"/>
      <c r="AEH76" s="91"/>
      <c r="AEI76" s="91"/>
      <c r="AEJ76" s="91"/>
      <c r="AEK76" s="91"/>
      <c r="AEL76" s="91"/>
      <c r="AEM76" s="91"/>
      <c r="AEN76" s="91"/>
      <c r="AEO76" s="91"/>
      <c r="AEP76" s="91"/>
      <c r="AEQ76" s="91"/>
      <c r="AER76" s="91"/>
      <c r="AES76" s="91"/>
      <c r="AET76" s="91"/>
      <c r="AEU76" s="91"/>
      <c r="AEV76" s="91"/>
      <c r="AEW76" s="91"/>
      <c r="AEX76" s="91"/>
      <c r="AEY76" s="91"/>
      <c r="AEZ76" s="91"/>
      <c r="AFA76" s="91"/>
      <c r="AFB76" s="91"/>
      <c r="AFC76" s="91"/>
      <c r="AFD76" s="91"/>
      <c r="AFE76" s="91"/>
      <c r="AFF76" s="91"/>
      <c r="AFG76" s="91"/>
      <c r="AFH76" s="91"/>
      <c r="AFI76" s="91"/>
      <c r="AFJ76" s="91"/>
      <c r="AFK76" s="91"/>
      <c r="AFL76" s="91"/>
      <c r="AFM76" s="91"/>
      <c r="AFN76" s="91"/>
      <c r="AFO76" s="91"/>
      <c r="AFP76" s="91"/>
      <c r="AFQ76" s="91"/>
      <c r="AFR76" s="91"/>
      <c r="AFS76" s="91"/>
      <c r="AFT76" s="91"/>
      <c r="AFU76" s="91"/>
      <c r="AFV76" s="91"/>
      <c r="AFW76" s="91"/>
      <c r="AFX76" s="91"/>
      <c r="AFY76" s="91"/>
      <c r="AFZ76" s="91"/>
      <c r="AGA76" s="91"/>
      <c r="AGB76" s="91"/>
      <c r="AGC76" s="91"/>
      <c r="AGD76" s="91"/>
      <c r="AGE76" s="91"/>
      <c r="AGF76" s="91"/>
      <c r="AGG76" s="91"/>
      <c r="AGH76" s="91"/>
      <c r="AGI76" s="91"/>
      <c r="AGJ76" s="91"/>
      <c r="AGK76" s="91"/>
      <c r="AGL76" s="91"/>
      <c r="AGM76" s="91"/>
      <c r="AGN76" s="91"/>
      <c r="AGO76" s="91"/>
      <c r="AGP76" s="91"/>
      <c r="AGQ76" s="91"/>
      <c r="AGR76" s="91"/>
      <c r="AGS76" s="91"/>
      <c r="AGT76" s="91"/>
      <c r="AGU76" s="91"/>
      <c r="AGV76" s="91"/>
      <c r="AGW76" s="91"/>
      <c r="AGX76" s="91"/>
      <c r="AGY76" s="91"/>
      <c r="AGZ76" s="91"/>
      <c r="AHA76" s="91"/>
      <c r="AHB76" s="91"/>
      <c r="AHC76" s="91"/>
      <c r="AHD76" s="91"/>
      <c r="AHE76" s="91"/>
      <c r="AHF76" s="91"/>
      <c r="AHG76" s="91"/>
      <c r="AHH76" s="91"/>
      <c r="AHI76" s="91"/>
      <c r="AHJ76" s="91"/>
      <c r="AHK76" s="91"/>
      <c r="AHL76" s="91"/>
      <c r="AHM76" s="91"/>
      <c r="AHN76" s="91"/>
      <c r="AHO76" s="91"/>
      <c r="AHP76" s="91"/>
      <c r="AHQ76" s="91"/>
      <c r="AHR76" s="91"/>
      <c r="AHS76" s="91"/>
      <c r="AHT76" s="91"/>
      <c r="AHU76" s="91"/>
      <c r="AHV76" s="91"/>
      <c r="AHW76" s="91"/>
      <c r="AHX76" s="91"/>
      <c r="AHY76" s="91"/>
      <c r="AHZ76" s="91"/>
      <c r="AIA76" s="91"/>
      <c r="AIB76" s="91"/>
      <c r="AIC76" s="91"/>
      <c r="AID76" s="91"/>
      <c r="AIE76" s="91"/>
      <c r="AIF76" s="91"/>
      <c r="AIG76" s="91"/>
      <c r="AIH76" s="91"/>
      <c r="AII76" s="91"/>
      <c r="AIJ76" s="91"/>
      <c r="AIK76" s="91"/>
      <c r="AIL76" s="91"/>
      <c r="AIM76" s="91"/>
      <c r="AIN76" s="91"/>
      <c r="AIO76" s="91"/>
      <c r="AIP76" s="91"/>
      <c r="AIQ76" s="91"/>
      <c r="AIR76" s="91"/>
      <c r="AIS76" s="91"/>
      <c r="AIT76" s="91"/>
      <c r="AIU76" s="91"/>
      <c r="AIV76" s="91"/>
      <c r="AIW76" s="91"/>
      <c r="AIX76" s="91"/>
      <c r="AIY76" s="91"/>
      <c r="AIZ76" s="91"/>
      <c r="AJA76" s="91"/>
      <c r="AJB76" s="91"/>
      <c r="AJC76" s="91"/>
      <c r="AJD76" s="91"/>
      <c r="AJE76" s="91"/>
      <c r="AJF76" s="91"/>
      <c r="AJG76" s="91"/>
      <c r="AJH76" s="91"/>
      <c r="AJI76" s="91"/>
      <c r="AJJ76" s="91"/>
      <c r="AJK76" s="91"/>
      <c r="AJL76" s="91"/>
      <c r="AJM76" s="91"/>
      <c r="AJN76" s="91"/>
      <c r="AJO76" s="91"/>
      <c r="AJP76" s="91"/>
      <c r="AJQ76" s="91"/>
      <c r="AJR76" s="91"/>
      <c r="AJS76" s="91"/>
      <c r="AJT76" s="91"/>
      <c r="AJU76" s="91"/>
      <c r="AJV76" s="91"/>
      <c r="AJW76" s="91"/>
      <c r="AJX76" s="91"/>
      <c r="AJY76" s="91"/>
      <c r="AJZ76" s="91"/>
      <c r="AKA76" s="91"/>
      <c r="AKB76" s="91"/>
      <c r="AKC76" s="91"/>
      <c r="AKD76" s="91"/>
      <c r="AKE76" s="91"/>
      <c r="AKF76" s="91"/>
      <c r="AKG76" s="91"/>
      <c r="AKH76" s="91"/>
      <c r="AKI76" s="91"/>
      <c r="AKJ76" s="91"/>
      <c r="AKK76" s="91"/>
      <c r="AKL76" s="91"/>
      <c r="AKM76" s="91"/>
      <c r="AKN76" s="91"/>
      <c r="AKO76" s="91"/>
      <c r="AKP76" s="91"/>
      <c r="AKQ76" s="91"/>
      <c r="AKR76" s="91"/>
      <c r="AKS76" s="91"/>
      <c r="AKT76" s="91"/>
      <c r="AKU76" s="91"/>
      <c r="AKV76" s="91"/>
      <c r="AKW76" s="91"/>
      <c r="AKX76" s="91"/>
      <c r="AKY76" s="91"/>
      <c r="AKZ76" s="91"/>
      <c r="ALA76" s="91"/>
      <c r="ALB76" s="91"/>
      <c r="ALC76" s="91"/>
      <c r="ALD76" s="91"/>
      <c r="ALE76" s="91"/>
      <c r="ALF76" s="91"/>
      <c r="ALG76" s="91"/>
      <c r="ALH76" s="91"/>
      <c r="ALI76" s="91"/>
      <c r="ALJ76" s="91"/>
      <c r="ALK76" s="91"/>
      <c r="ALL76" s="91"/>
      <c r="ALM76" s="91"/>
      <c r="ALN76" s="91"/>
      <c r="ALO76" s="91"/>
      <c r="ALP76" s="91"/>
      <c r="ALQ76" s="91"/>
      <c r="ALR76" s="91"/>
      <c r="ALS76" s="91"/>
      <c r="ALT76" s="91"/>
      <c r="ALU76" s="91"/>
      <c r="ALV76" s="91"/>
      <c r="ALW76" s="91"/>
      <c r="ALX76" s="91"/>
      <c r="ALY76" s="91"/>
      <c r="ALZ76" s="91"/>
      <c r="AMA76" s="91"/>
      <c r="AMB76" s="91"/>
      <c r="AMC76" s="91"/>
      <c r="AMD76" s="91"/>
      <c r="AME76" s="91"/>
      <c r="AMF76" s="91"/>
      <c r="AMG76" s="91"/>
      <c r="AMH76" s="91"/>
      <c r="AMI76" s="91"/>
      <c r="AMJ76" s="91"/>
    </row>
    <row r="77" spans="1:1024" x14ac:dyDescent="0.2">
      <c r="A77" s="91"/>
      <c r="B77" s="52" t="s">
        <v>51</v>
      </c>
      <c r="C77" s="53"/>
      <c r="D77" s="51"/>
      <c r="E77" s="43" t="e">
        <f t="shared" si="1"/>
        <v>#DIV/0!</v>
      </c>
      <c r="F77" s="91"/>
      <c r="G77" s="91"/>
      <c r="H77" s="91"/>
      <c r="I77" s="91"/>
      <c r="J77" s="91"/>
      <c r="K77" s="91"/>
      <c r="L77" s="91"/>
      <c r="M77" s="91"/>
      <c r="N77" s="91"/>
      <c r="O77" s="91"/>
      <c r="P77" s="91"/>
      <c r="Q77" s="91"/>
      <c r="R77" s="91"/>
      <c r="S77" s="91"/>
      <c r="T77" s="91"/>
      <c r="U77" s="91"/>
      <c r="V77" s="91"/>
      <c r="W77" s="91"/>
      <c r="X77" s="91"/>
      <c r="Y77" s="91"/>
      <c r="Z77" s="91"/>
      <c r="AA77" s="91"/>
      <c r="AB77" s="91"/>
      <c r="AC77" s="91"/>
      <c r="AD77" s="91"/>
      <c r="AE77" s="91"/>
      <c r="AF77" s="91"/>
      <c r="AG77" s="91"/>
      <c r="AH77" s="91"/>
      <c r="AI77" s="91"/>
      <c r="AJ77" s="91"/>
      <c r="AK77" s="91"/>
      <c r="AL77" s="91"/>
      <c r="AM77" s="91"/>
      <c r="AN77" s="91"/>
      <c r="AO77" s="91"/>
      <c r="AP77" s="91"/>
      <c r="AQ77" s="91"/>
      <c r="AR77" s="91"/>
      <c r="AS77" s="91"/>
      <c r="AT77" s="91"/>
      <c r="AU77" s="91"/>
      <c r="AV77" s="91"/>
      <c r="AW77" s="91"/>
      <c r="AX77" s="91"/>
      <c r="AY77" s="91"/>
      <c r="AZ77" s="91"/>
      <c r="BA77" s="91"/>
      <c r="BB77" s="91"/>
      <c r="BC77" s="91"/>
      <c r="BD77" s="91"/>
      <c r="BE77" s="91"/>
      <c r="BF77" s="91"/>
      <c r="BG77" s="91"/>
      <c r="BH77" s="91"/>
      <c r="BI77" s="91"/>
      <c r="BJ77" s="91"/>
      <c r="BK77" s="91"/>
      <c r="BL77" s="91"/>
      <c r="BM77" s="91"/>
      <c r="BN77" s="91"/>
      <c r="BO77" s="91"/>
      <c r="BP77" s="91"/>
      <c r="BQ77" s="91"/>
      <c r="BR77" s="91"/>
      <c r="BS77" s="91"/>
      <c r="BT77" s="91"/>
      <c r="BU77" s="91"/>
      <c r="BV77" s="91"/>
      <c r="BW77" s="91"/>
      <c r="BX77" s="91"/>
      <c r="BY77" s="91"/>
      <c r="BZ77" s="91"/>
      <c r="CA77" s="91"/>
      <c r="CB77" s="91"/>
      <c r="CC77" s="91"/>
      <c r="CD77" s="91"/>
      <c r="CE77" s="91"/>
      <c r="CF77" s="91"/>
      <c r="CG77" s="91"/>
      <c r="CH77" s="91"/>
      <c r="CI77" s="91"/>
      <c r="CJ77" s="91"/>
      <c r="CK77" s="91"/>
      <c r="CL77" s="91"/>
      <c r="CM77" s="91"/>
      <c r="CN77" s="91"/>
      <c r="CO77" s="91"/>
      <c r="CP77" s="91"/>
      <c r="CQ77" s="91"/>
      <c r="CR77" s="91"/>
      <c r="CS77" s="91"/>
      <c r="CT77" s="91"/>
      <c r="CU77" s="91"/>
      <c r="CV77" s="91"/>
      <c r="CW77" s="91"/>
      <c r="CX77" s="91"/>
      <c r="CY77" s="91"/>
      <c r="CZ77" s="91"/>
      <c r="DA77" s="91"/>
      <c r="DB77" s="91"/>
      <c r="DC77" s="91"/>
      <c r="DD77" s="91"/>
      <c r="DE77" s="91"/>
      <c r="DF77" s="91"/>
      <c r="DG77" s="91"/>
      <c r="DH77" s="91"/>
      <c r="DI77" s="91"/>
      <c r="DJ77" s="91"/>
      <c r="DK77" s="91"/>
      <c r="DL77" s="91"/>
      <c r="DM77" s="91"/>
      <c r="DN77" s="91"/>
      <c r="DO77" s="91"/>
      <c r="DP77" s="91"/>
      <c r="DQ77" s="91"/>
      <c r="DR77" s="91"/>
      <c r="DS77" s="91"/>
      <c r="DT77" s="91"/>
      <c r="DU77" s="91"/>
      <c r="DV77" s="91"/>
      <c r="DW77" s="91"/>
      <c r="DX77" s="91"/>
      <c r="DY77" s="91"/>
      <c r="DZ77" s="91"/>
      <c r="EA77" s="91"/>
      <c r="EB77" s="91"/>
      <c r="EC77" s="91"/>
      <c r="ED77" s="91"/>
      <c r="EE77" s="91"/>
      <c r="EF77" s="91"/>
      <c r="EG77" s="91"/>
      <c r="EH77" s="91"/>
      <c r="EI77" s="91"/>
      <c r="EJ77" s="91"/>
      <c r="EK77" s="91"/>
      <c r="EL77" s="91"/>
      <c r="EM77" s="91"/>
      <c r="EN77" s="91"/>
      <c r="EO77" s="91"/>
      <c r="EP77" s="91"/>
      <c r="EQ77" s="91"/>
      <c r="ER77" s="91"/>
      <c r="ES77" s="91"/>
      <c r="ET77" s="91"/>
      <c r="EU77" s="91"/>
      <c r="EV77" s="91"/>
      <c r="EW77" s="91"/>
      <c r="EX77" s="91"/>
      <c r="EY77" s="91"/>
      <c r="EZ77" s="91"/>
      <c r="FA77" s="91"/>
      <c r="FB77" s="91"/>
      <c r="FC77" s="91"/>
      <c r="FD77" s="91"/>
      <c r="FE77" s="91"/>
      <c r="FF77" s="91"/>
      <c r="FG77" s="91"/>
      <c r="FH77" s="91"/>
      <c r="FI77" s="91"/>
      <c r="FJ77" s="91"/>
      <c r="FK77" s="91"/>
      <c r="FL77" s="91"/>
      <c r="FM77" s="91"/>
      <c r="FN77" s="91"/>
      <c r="FO77" s="91"/>
      <c r="FP77" s="91"/>
      <c r="FQ77" s="91"/>
      <c r="FR77" s="91"/>
      <c r="FS77" s="91"/>
      <c r="FT77" s="91"/>
      <c r="FU77" s="91"/>
      <c r="FV77" s="91"/>
      <c r="FW77" s="91"/>
      <c r="FX77" s="91"/>
      <c r="FY77" s="91"/>
      <c r="FZ77" s="91"/>
      <c r="GA77" s="91"/>
      <c r="GB77" s="91"/>
      <c r="GC77" s="91"/>
      <c r="GD77" s="91"/>
      <c r="GE77" s="91"/>
      <c r="GF77" s="91"/>
      <c r="GG77" s="91"/>
      <c r="GH77" s="91"/>
      <c r="GI77" s="91"/>
      <c r="GJ77" s="91"/>
      <c r="GK77" s="91"/>
      <c r="GL77" s="91"/>
      <c r="GM77" s="91"/>
      <c r="GN77" s="91"/>
      <c r="GO77" s="91"/>
      <c r="GP77" s="91"/>
      <c r="GQ77" s="91"/>
      <c r="GR77" s="91"/>
      <c r="GS77" s="91"/>
      <c r="GT77" s="91"/>
      <c r="GU77" s="91"/>
      <c r="GV77" s="91"/>
      <c r="GW77" s="91"/>
      <c r="GX77" s="91"/>
      <c r="GY77" s="91"/>
      <c r="GZ77" s="91"/>
      <c r="HA77" s="91"/>
      <c r="HB77" s="91"/>
      <c r="HC77" s="91"/>
      <c r="HD77" s="91"/>
      <c r="HE77" s="91"/>
      <c r="HF77" s="91"/>
      <c r="HG77" s="91"/>
      <c r="HH77" s="91"/>
      <c r="HI77" s="91"/>
      <c r="HJ77" s="91"/>
      <c r="HK77" s="91"/>
      <c r="HL77" s="91"/>
      <c r="HM77" s="91"/>
      <c r="HN77" s="91"/>
      <c r="HO77" s="91"/>
      <c r="HP77" s="91"/>
      <c r="HQ77" s="91"/>
      <c r="HR77" s="91"/>
      <c r="HS77" s="91"/>
      <c r="HT77" s="91"/>
      <c r="HU77" s="91"/>
      <c r="HV77" s="91"/>
      <c r="HW77" s="91"/>
      <c r="HX77" s="91"/>
      <c r="HY77" s="91"/>
      <c r="HZ77" s="91"/>
      <c r="IA77" s="91"/>
      <c r="IB77" s="91"/>
      <c r="IC77" s="91"/>
      <c r="ID77" s="91"/>
      <c r="IE77" s="91"/>
      <c r="IF77" s="91"/>
      <c r="IG77" s="91"/>
      <c r="IH77" s="91"/>
      <c r="II77" s="91"/>
      <c r="IJ77" s="91"/>
      <c r="IK77" s="91"/>
      <c r="IL77" s="91"/>
      <c r="IM77" s="91"/>
      <c r="IN77" s="91"/>
      <c r="IO77" s="91"/>
      <c r="IP77" s="91"/>
      <c r="IQ77" s="91"/>
      <c r="IR77" s="91"/>
      <c r="IS77" s="91"/>
      <c r="IT77" s="91"/>
      <c r="IU77" s="91"/>
      <c r="IV77" s="91"/>
      <c r="IW77" s="91"/>
      <c r="IX77" s="91"/>
      <c r="IY77" s="91"/>
      <c r="IZ77" s="91"/>
      <c r="JA77" s="91"/>
      <c r="JB77" s="91"/>
      <c r="JC77" s="91"/>
      <c r="JD77" s="91"/>
      <c r="JE77" s="91"/>
      <c r="JF77" s="91"/>
      <c r="JG77" s="91"/>
      <c r="JH77" s="91"/>
      <c r="JI77" s="91"/>
      <c r="JJ77" s="91"/>
      <c r="JK77" s="91"/>
      <c r="JL77" s="91"/>
      <c r="JM77" s="91"/>
      <c r="JN77" s="91"/>
      <c r="JO77" s="91"/>
      <c r="JP77" s="91"/>
      <c r="JQ77" s="91"/>
      <c r="JR77" s="91"/>
      <c r="JS77" s="91"/>
      <c r="JT77" s="91"/>
      <c r="JU77" s="91"/>
      <c r="JV77" s="91"/>
      <c r="JW77" s="91"/>
      <c r="JX77" s="91"/>
      <c r="JY77" s="91"/>
      <c r="JZ77" s="91"/>
      <c r="KA77" s="91"/>
      <c r="KB77" s="91"/>
      <c r="KC77" s="91"/>
      <c r="KD77" s="91"/>
      <c r="KE77" s="91"/>
      <c r="KF77" s="91"/>
      <c r="KG77" s="91"/>
      <c r="KH77" s="91"/>
      <c r="KI77" s="91"/>
      <c r="KJ77" s="91"/>
      <c r="KK77" s="91"/>
      <c r="KL77" s="91"/>
      <c r="KM77" s="91"/>
      <c r="KN77" s="91"/>
      <c r="KO77" s="91"/>
      <c r="KP77" s="91"/>
      <c r="KQ77" s="91"/>
      <c r="KR77" s="91"/>
      <c r="KS77" s="91"/>
      <c r="KT77" s="91"/>
      <c r="KU77" s="91"/>
      <c r="KV77" s="91"/>
      <c r="KW77" s="91"/>
      <c r="KX77" s="91"/>
      <c r="KY77" s="91"/>
      <c r="KZ77" s="91"/>
      <c r="LA77" s="91"/>
      <c r="LB77" s="91"/>
      <c r="LC77" s="91"/>
      <c r="LD77" s="91"/>
      <c r="LE77" s="91"/>
      <c r="LF77" s="91"/>
      <c r="LG77" s="91"/>
      <c r="LH77" s="91"/>
      <c r="LI77" s="91"/>
      <c r="LJ77" s="91"/>
      <c r="LK77" s="91"/>
      <c r="LL77" s="91"/>
      <c r="LM77" s="91"/>
      <c r="LN77" s="91"/>
      <c r="LO77" s="91"/>
      <c r="LP77" s="91"/>
      <c r="LQ77" s="91"/>
      <c r="LR77" s="91"/>
      <c r="LS77" s="91"/>
      <c r="LT77" s="91"/>
      <c r="LU77" s="91"/>
      <c r="LV77" s="91"/>
      <c r="LW77" s="91"/>
      <c r="LX77" s="91"/>
      <c r="LY77" s="91"/>
      <c r="LZ77" s="91"/>
      <c r="MA77" s="91"/>
      <c r="MB77" s="91"/>
      <c r="MC77" s="91"/>
      <c r="MD77" s="91"/>
      <c r="ME77" s="91"/>
      <c r="MF77" s="91"/>
      <c r="MG77" s="91"/>
      <c r="MH77" s="91"/>
      <c r="MI77" s="91"/>
      <c r="MJ77" s="91"/>
      <c r="MK77" s="91"/>
      <c r="ML77" s="91"/>
      <c r="MM77" s="91"/>
      <c r="MN77" s="91"/>
      <c r="MO77" s="91"/>
      <c r="MP77" s="91"/>
      <c r="MQ77" s="91"/>
      <c r="MR77" s="91"/>
      <c r="MS77" s="91"/>
      <c r="MT77" s="91"/>
      <c r="MU77" s="91"/>
      <c r="MV77" s="91"/>
      <c r="MW77" s="91"/>
      <c r="MX77" s="91"/>
      <c r="MY77" s="91"/>
      <c r="MZ77" s="91"/>
      <c r="NA77" s="91"/>
      <c r="NB77" s="91"/>
      <c r="NC77" s="91"/>
      <c r="ND77" s="91"/>
      <c r="NE77" s="91"/>
      <c r="NF77" s="91"/>
      <c r="NG77" s="91"/>
      <c r="NH77" s="91"/>
      <c r="NI77" s="91"/>
      <c r="NJ77" s="91"/>
      <c r="NK77" s="91"/>
      <c r="NL77" s="91"/>
      <c r="NM77" s="91"/>
      <c r="NN77" s="91"/>
      <c r="NO77" s="91"/>
      <c r="NP77" s="91"/>
      <c r="NQ77" s="91"/>
      <c r="NR77" s="91"/>
      <c r="NS77" s="91"/>
      <c r="NT77" s="91"/>
      <c r="NU77" s="91"/>
      <c r="NV77" s="91"/>
      <c r="NW77" s="91"/>
      <c r="NX77" s="91"/>
      <c r="NY77" s="91"/>
      <c r="NZ77" s="91"/>
      <c r="OA77" s="91"/>
      <c r="OB77" s="91"/>
      <c r="OC77" s="91"/>
      <c r="OD77" s="91"/>
      <c r="OE77" s="91"/>
      <c r="OF77" s="91"/>
      <c r="OG77" s="91"/>
      <c r="OH77" s="91"/>
      <c r="OI77" s="91"/>
      <c r="OJ77" s="91"/>
      <c r="OK77" s="91"/>
      <c r="OL77" s="91"/>
      <c r="OM77" s="91"/>
      <c r="ON77" s="91"/>
      <c r="OO77" s="91"/>
      <c r="OP77" s="91"/>
      <c r="OQ77" s="91"/>
      <c r="OR77" s="91"/>
      <c r="OS77" s="91"/>
      <c r="OT77" s="91"/>
      <c r="OU77" s="91"/>
      <c r="OV77" s="91"/>
      <c r="OW77" s="91"/>
      <c r="OX77" s="91"/>
      <c r="OY77" s="91"/>
      <c r="OZ77" s="91"/>
      <c r="PA77" s="91"/>
      <c r="PB77" s="91"/>
      <c r="PC77" s="91"/>
      <c r="PD77" s="91"/>
      <c r="PE77" s="91"/>
      <c r="PF77" s="91"/>
      <c r="PG77" s="91"/>
      <c r="PH77" s="91"/>
      <c r="PI77" s="91"/>
      <c r="PJ77" s="91"/>
      <c r="PK77" s="91"/>
      <c r="PL77" s="91"/>
      <c r="PM77" s="91"/>
      <c r="PN77" s="91"/>
      <c r="PO77" s="91"/>
      <c r="PP77" s="91"/>
      <c r="PQ77" s="91"/>
      <c r="PR77" s="91"/>
      <c r="PS77" s="91"/>
      <c r="PT77" s="91"/>
      <c r="PU77" s="91"/>
      <c r="PV77" s="91"/>
      <c r="PW77" s="91"/>
      <c r="PX77" s="91"/>
      <c r="PY77" s="91"/>
      <c r="PZ77" s="91"/>
      <c r="QA77" s="91"/>
      <c r="QB77" s="91"/>
      <c r="QC77" s="91"/>
      <c r="QD77" s="91"/>
      <c r="QE77" s="91"/>
      <c r="QF77" s="91"/>
      <c r="QG77" s="91"/>
      <c r="QH77" s="91"/>
      <c r="QI77" s="91"/>
      <c r="QJ77" s="91"/>
      <c r="QK77" s="91"/>
      <c r="QL77" s="91"/>
      <c r="QM77" s="91"/>
      <c r="QN77" s="91"/>
      <c r="QO77" s="91"/>
      <c r="QP77" s="91"/>
      <c r="QQ77" s="91"/>
      <c r="QR77" s="91"/>
      <c r="QS77" s="91"/>
      <c r="QT77" s="91"/>
      <c r="QU77" s="91"/>
      <c r="QV77" s="91"/>
      <c r="QW77" s="91"/>
      <c r="QX77" s="91"/>
      <c r="QY77" s="91"/>
      <c r="QZ77" s="91"/>
      <c r="RA77" s="91"/>
      <c r="RB77" s="91"/>
      <c r="RC77" s="91"/>
      <c r="RD77" s="91"/>
      <c r="RE77" s="91"/>
      <c r="RF77" s="91"/>
      <c r="RG77" s="91"/>
      <c r="RH77" s="91"/>
      <c r="RI77" s="91"/>
      <c r="RJ77" s="91"/>
      <c r="RK77" s="91"/>
      <c r="RL77" s="91"/>
      <c r="RM77" s="91"/>
      <c r="RN77" s="91"/>
      <c r="RO77" s="91"/>
      <c r="RP77" s="91"/>
      <c r="RQ77" s="91"/>
      <c r="RR77" s="91"/>
      <c r="RS77" s="91"/>
      <c r="RT77" s="91"/>
      <c r="RU77" s="91"/>
      <c r="RV77" s="91"/>
      <c r="RW77" s="91"/>
      <c r="RX77" s="91"/>
      <c r="RY77" s="91"/>
      <c r="RZ77" s="91"/>
      <c r="SA77" s="91"/>
      <c r="SB77" s="91"/>
      <c r="SC77" s="91"/>
      <c r="SD77" s="91"/>
      <c r="SE77" s="91"/>
      <c r="SF77" s="91"/>
      <c r="SG77" s="91"/>
      <c r="SH77" s="91"/>
      <c r="SI77" s="91"/>
      <c r="SJ77" s="91"/>
      <c r="SK77" s="91"/>
      <c r="SL77" s="91"/>
      <c r="SM77" s="91"/>
      <c r="SN77" s="91"/>
      <c r="SO77" s="91"/>
      <c r="SP77" s="91"/>
      <c r="SQ77" s="91"/>
      <c r="SR77" s="91"/>
      <c r="SS77" s="91"/>
      <c r="ST77" s="91"/>
      <c r="SU77" s="91"/>
      <c r="SV77" s="91"/>
      <c r="SW77" s="91"/>
      <c r="SX77" s="91"/>
      <c r="SY77" s="91"/>
      <c r="SZ77" s="91"/>
      <c r="TA77" s="91"/>
      <c r="TB77" s="91"/>
      <c r="TC77" s="91"/>
      <c r="TD77" s="91"/>
      <c r="TE77" s="91"/>
      <c r="TF77" s="91"/>
      <c r="TG77" s="91"/>
      <c r="TH77" s="91"/>
      <c r="TI77" s="91"/>
      <c r="TJ77" s="91"/>
      <c r="TK77" s="91"/>
      <c r="TL77" s="91"/>
      <c r="TM77" s="91"/>
      <c r="TN77" s="91"/>
      <c r="TO77" s="91"/>
      <c r="TP77" s="91"/>
      <c r="TQ77" s="91"/>
      <c r="TR77" s="91"/>
      <c r="TS77" s="91"/>
      <c r="TT77" s="91"/>
      <c r="TU77" s="91"/>
      <c r="TV77" s="91"/>
      <c r="TW77" s="91"/>
      <c r="TX77" s="91"/>
      <c r="TY77" s="91"/>
      <c r="TZ77" s="91"/>
      <c r="UA77" s="91"/>
      <c r="UB77" s="91"/>
      <c r="UC77" s="91"/>
      <c r="UD77" s="91"/>
      <c r="UE77" s="91"/>
      <c r="UF77" s="91"/>
      <c r="UG77" s="91"/>
      <c r="UH77" s="91"/>
      <c r="UI77" s="91"/>
      <c r="UJ77" s="91"/>
      <c r="UK77" s="91"/>
      <c r="UL77" s="91"/>
      <c r="UM77" s="91"/>
      <c r="UN77" s="91"/>
      <c r="UO77" s="91"/>
      <c r="UP77" s="91"/>
      <c r="UQ77" s="91"/>
      <c r="UR77" s="91"/>
      <c r="US77" s="91"/>
      <c r="UT77" s="91"/>
      <c r="UU77" s="91"/>
      <c r="UV77" s="91"/>
      <c r="UW77" s="91"/>
      <c r="UX77" s="91"/>
      <c r="UY77" s="91"/>
      <c r="UZ77" s="91"/>
      <c r="VA77" s="91"/>
      <c r="VB77" s="91"/>
      <c r="VC77" s="91"/>
      <c r="VD77" s="91"/>
      <c r="VE77" s="91"/>
      <c r="VF77" s="91"/>
      <c r="VG77" s="91"/>
      <c r="VH77" s="91"/>
      <c r="VI77" s="91"/>
      <c r="VJ77" s="91"/>
      <c r="VK77" s="91"/>
      <c r="VL77" s="91"/>
      <c r="VM77" s="91"/>
      <c r="VN77" s="91"/>
      <c r="VO77" s="91"/>
      <c r="VP77" s="91"/>
      <c r="VQ77" s="91"/>
      <c r="VR77" s="91"/>
      <c r="VS77" s="91"/>
      <c r="VT77" s="91"/>
      <c r="VU77" s="91"/>
      <c r="VV77" s="91"/>
      <c r="VW77" s="91"/>
      <c r="VX77" s="91"/>
      <c r="VY77" s="91"/>
      <c r="VZ77" s="91"/>
      <c r="WA77" s="91"/>
      <c r="WB77" s="91"/>
      <c r="WC77" s="91"/>
      <c r="WD77" s="91"/>
      <c r="WE77" s="91"/>
      <c r="WF77" s="91"/>
      <c r="WG77" s="91"/>
      <c r="WH77" s="91"/>
      <c r="WI77" s="91"/>
      <c r="WJ77" s="91"/>
      <c r="WK77" s="91"/>
      <c r="WL77" s="91"/>
      <c r="WM77" s="91"/>
      <c r="WN77" s="91"/>
      <c r="WO77" s="91"/>
      <c r="WP77" s="91"/>
      <c r="WQ77" s="91"/>
      <c r="WR77" s="91"/>
      <c r="WS77" s="91"/>
      <c r="WT77" s="91"/>
      <c r="WU77" s="91"/>
      <c r="WV77" s="91"/>
      <c r="WW77" s="91"/>
      <c r="WX77" s="91"/>
      <c r="WY77" s="91"/>
      <c r="WZ77" s="91"/>
      <c r="XA77" s="91"/>
      <c r="XB77" s="91"/>
      <c r="XC77" s="91"/>
      <c r="XD77" s="91"/>
      <c r="XE77" s="91"/>
      <c r="XF77" s="91"/>
      <c r="XG77" s="91"/>
      <c r="XH77" s="91"/>
      <c r="XI77" s="91"/>
      <c r="XJ77" s="91"/>
      <c r="XK77" s="91"/>
      <c r="XL77" s="91"/>
      <c r="XM77" s="91"/>
      <c r="XN77" s="91"/>
      <c r="XO77" s="91"/>
      <c r="XP77" s="91"/>
      <c r="XQ77" s="91"/>
      <c r="XR77" s="91"/>
      <c r="XS77" s="91"/>
      <c r="XT77" s="91"/>
      <c r="XU77" s="91"/>
      <c r="XV77" s="91"/>
      <c r="XW77" s="91"/>
      <c r="XX77" s="91"/>
      <c r="XY77" s="91"/>
      <c r="XZ77" s="91"/>
      <c r="YA77" s="91"/>
      <c r="YB77" s="91"/>
      <c r="YC77" s="91"/>
      <c r="YD77" s="91"/>
      <c r="YE77" s="91"/>
      <c r="YF77" s="91"/>
      <c r="YG77" s="91"/>
      <c r="YH77" s="91"/>
      <c r="YI77" s="91"/>
      <c r="YJ77" s="91"/>
      <c r="YK77" s="91"/>
      <c r="YL77" s="91"/>
      <c r="YM77" s="91"/>
      <c r="YN77" s="91"/>
      <c r="YO77" s="91"/>
      <c r="YP77" s="91"/>
      <c r="YQ77" s="91"/>
      <c r="YR77" s="91"/>
      <c r="YS77" s="91"/>
      <c r="YT77" s="91"/>
      <c r="YU77" s="91"/>
      <c r="YV77" s="91"/>
      <c r="YW77" s="91"/>
      <c r="YX77" s="91"/>
      <c r="YY77" s="91"/>
      <c r="YZ77" s="91"/>
      <c r="ZA77" s="91"/>
      <c r="ZB77" s="91"/>
      <c r="ZC77" s="91"/>
      <c r="ZD77" s="91"/>
      <c r="ZE77" s="91"/>
      <c r="ZF77" s="91"/>
      <c r="ZG77" s="91"/>
      <c r="ZH77" s="91"/>
      <c r="ZI77" s="91"/>
      <c r="ZJ77" s="91"/>
      <c r="ZK77" s="91"/>
      <c r="ZL77" s="91"/>
      <c r="ZM77" s="91"/>
      <c r="ZN77" s="91"/>
      <c r="ZO77" s="91"/>
      <c r="ZP77" s="91"/>
      <c r="ZQ77" s="91"/>
      <c r="ZR77" s="91"/>
      <c r="ZS77" s="91"/>
      <c r="ZT77" s="91"/>
      <c r="ZU77" s="91"/>
      <c r="ZV77" s="91"/>
      <c r="ZW77" s="91"/>
      <c r="ZX77" s="91"/>
      <c r="ZY77" s="91"/>
      <c r="ZZ77" s="91"/>
      <c r="AAA77" s="91"/>
      <c r="AAB77" s="91"/>
      <c r="AAC77" s="91"/>
      <c r="AAD77" s="91"/>
      <c r="AAE77" s="91"/>
      <c r="AAF77" s="91"/>
      <c r="AAG77" s="91"/>
      <c r="AAH77" s="91"/>
      <c r="AAI77" s="91"/>
      <c r="AAJ77" s="91"/>
      <c r="AAK77" s="91"/>
      <c r="AAL77" s="91"/>
      <c r="AAM77" s="91"/>
      <c r="AAN77" s="91"/>
      <c r="AAO77" s="91"/>
      <c r="AAP77" s="91"/>
      <c r="AAQ77" s="91"/>
      <c r="AAR77" s="91"/>
      <c r="AAS77" s="91"/>
      <c r="AAT77" s="91"/>
      <c r="AAU77" s="91"/>
      <c r="AAV77" s="91"/>
      <c r="AAW77" s="91"/>
      <c r="AAX77" s="91"/>
      <c r="AAY77" s="91"/>
      <c r="AAZ77" s="91"/>
      <c r="ABA77" s="91"/>
      <c r="ABB77" s="91"/>
      <c r="ABC77" s="91"/>
      <c r="ABD77" s="91"/>
      <c r="ABE77" s="91"/>
      <c r="ABF77" s="91"/>
      <c r="ABG77" s="91"/>
      <c r="ABH77" s="91"/>
      <c r="ABI77" s="91"/>
      <c r="ABJ77" s="91"/>
      <c r="ABK77" s="91"/>
      <c r="ABL77" s="91"/>
      <c r="ABM77" s="91"/>
      <c r="ABN77" s="91"/>
      <c r="ABO77" s="91"/>
      <c r="ABP77" s="91"/>
      <c r="ABQ77" s="91"/>
      <c r="ABR77" s="91"/>
      <c r="ABS77" s="91"/>
      <c r="ABT77" s="91"/>
      <c r="ABU77" s="91"/>
      <c r="ABV77" s="91"/>
      <c r="ABW77" s="91"/>
      <c r="ABX77" s="91"/>
      <c r="ABY77" s="91"/>
      <c r="ABZ77" s="91"/>
      <c r="ACA77" s="91"/>
      <c r="ACB77" s="91"/>
      <c r="ACC77" s="91"/>
      <c r="ACD77" s="91"/>
      <c r="ACE77" s="91"/>
      <c r="ACF77" s="91"/>
      <c r="ACG77" s="91"/>
      <c r="ACH77" s="91"/>
      <c r="ACI77" s="91"/>
      <c r="ACJ77" s="91"/>
      <c r="ACK77" s="91"/>
      <c r="ACL77" s="91"/>
      <c r="ACM77" s="91"/>
      <c r="ACN77" s="91"/>
      <c r="ACO77" s="91"/>
      <c r="ACP77" s="91"/>
      <c r="ACQ77" s="91"/>
      <c r="ACR77" s="91"/>
      <c r="ACS77" s="91"/>
      <c r="ACT77" s="91"/>
      <c r="ACU77" s="91"/>
      <c r="ACV77" s="91"/>
      <c r="ACW77" s="91"/>
      <c r="ACX77" s="91"/>
      <c r="ACY77" s="91"/>
      <c r="ACZ77" s="91"/>
      <c r="ADA77" s="91"/>
      <c r="ADB77" s="91"/>
      <c r="ADC77" s="91"/>
      <c r="ADD77" s="91"/>
      <c r="ADE77" s="91"/>
      <c r="ADF77" s="91"/>
      <c r="ADG77" s="91"/>
      <c r="ADH77" s="91"/>
      <c r="ADI77" s="91"/>
      <c r="ADJ77" s="91"/>
      <c r="ADK77" s="91"/>
      <c r="ADL77" s="91"/>
      <c r="ADM77" s="91"/>
      <c r="ADN77" s="91"/>
      <c r="ADO77" s="91"/>
      <c r="ADP77" s="91"/>
      <c r="ADQ77" s="91"/>
      <c r="ADR77" s="91"/>
      <c r="ADS77" s="91"/>
      <c r="ADT77" s="91"/>
      <c r="ADU77" s="91"/>
      <c r="ADV77" s="91"/>
      <c r="ADW77" s="91"/>
      <c r="ADX77" s="91"/>
      <c r="ADY77" s="91"/>
      <c r="ADZ77" s="91"/>
      <c r="AEA77" s="91"/>
      <c r="AEB77" s="91"/>
      <c r="AEC77" s="91"/>
      <c r="AED77" s="91"/>
      <c r="AEE77" s="91"/>
      <c r="AEF77" s="91"/>
      <c r="AEG77" s="91"/>
      <c r="AEH77" s="91"/>
      <c r="AEI77" s="91"/>
      <c r="AEJ77" s="91"/>
      <c r="AEK77" s="91"/>
      <c r="AEL77" s="91"/>
      <c r="AEM77" s="91"/>
      <c r="AEN77" s="91"/>
      <c r="AEO77" s="91"/>
      <c r="AEP77" s="91"/>
      <c r="AEQ77" s="91"/>
      <c r="AER77" s="91"/>
      <c r="AES77" s="91"/>
      <c r="AET77" s="91"/>
      <c r="AEU77" s="91"/>
      <c r="AEV77" s="91"/>
      <c r="AEW77" s="91"/>
      <c r="AEX77" s="91"/>
      <c r="AEY77" s="91"/>
      <c r="AEZ77" s="91"/>
      <c r="AFA77" s="91"/>
      <c r="AFB77" s="91"/>
      <c r="AFC77" s="91"/>
      <c r="AFD77" s="91"/>
      <c r="AFE77" s="91"/>
      <c r="AFF77" s="91"/>
      <c r="AFG77" s="91"/>
      <c r="AFH77" s="91"/>
      <c r="AFI77" s="91"/>
      <c r="AFJ77" s="91"/>
      <c r="AFK77" s="91"/>
      <c r="AFL77" s="91"/>
      <c r="AFM77" s="91"/>
      <c r="AFN77" s="91"/>
      <c r="AFO77" s="91"/>
      <c r="AFP77" s="91"/>
      <c r="AFQ77" s="91"/>
      <c r="AFR77" s="91"/>
      <c r="AFS77" s="91"/>
      <c r="AFT77" s="91"/>
      <c r="AFU77" s="91"/>
      <c r="AFV77" s="91"/>
      <c r="AFW77" s="91"/>
      <c r="AFX77" s="91"/>
      <c r="AFY77" s="91"/>
      <c r="AFZ77" s="91"/>
      <c r="AGA77" s="91"/>
      <c r="AGB77" s="91"/>
      <c r="AGC77" s="91"/>
      <c r="AGD77" s="91"/>
      <c r="AGE77" s="91"/>
      <c r="AGF77" s="91"/>
      <c r="AGG77" s="91"/>
      <c r="AGH77" s="91"/>
      <c r="AGI77" s="91"/>
      <c r="AGJ77" s="91"/>
      <c r="AGK77" s="91"/>
      <c r="AGL77" s="91"/>
      <c r="AGM77" s="91"/>
      <c r="AGN77" s="91"/>
      <c r="AGO77" s="91"/>
      <c r="AGP77" s="91"/>
      <c r="AGQ77" s="91"/>
      <c r="AGR77" s="91"/>
      <c r="AGS77" s="91"/>
      <c r="AGT77" s="91"/>
      <c r="AGU77" s="91"/>
      <c r="AGV77" s="91"/>
      <c r="AGW77" s="91"/>
      <c r="AGX77" s="91"/>
      <c r="AGY77" s="91"/>
      <c r="AGZ77" s="91"/>
      <c r="AHA77" s="91"/>
      <c r="AHB77" s="91"/>
      <c r="AHC77" s="91"/>
      <c r="AHD77" s="91"/>
      <c r="AHE77" s="91"/>
      <c r="AHF77" s="91"/>
      <c r="AHG77" s="91"/>
      <c r="AHH77" s="91"/>
      <c r="AHI77" s="91"/>
      <c r="AHJ77" s="91"/>
      <c r="AHK77" s="91"/>
      <c r="AHL77" s="91"/>
      <c r="AHM77" s="91"/>
      <c r="AHN77" s="91"/>
      <c r="AHO77" s="91"/>
      <c r="AHP77" s="91"/>
      <c r="AHQ77" s="91"/>
      <c r="AHR77" s="91"/>
      <c r="AHS77" s="91"/>
      <c r="AHT77" s="91"/>
      <c r="AHU77" s="91"/>
      <c r="AHV77" s="91"/>
      <c r="AHW77" s="91"/>
      <c r="AHX77" s="91"/>
      <c r="AHY77" s="91"/>
      <c r="AHZ77" s="91"/>
      <c r="AIA77" s="91"/>
      <c r="AIB77" s="91"/>
      <c r="AIC77" s="91"/>
      <c r="AID77" s="91"/>
      <c r="AIE77" s="91"/>
      <c r="AIF77" s="91"/>
      <c r="AIG77" s="91"/>
      <c r="AIH77" s="91"/>
      <c r="AII77" s="91"/>
      <c r="AIJ77" s="91"/>
      <c r="AIK77" s="91"/>
      <c r="AIL77" s="91"/>
      <c r="AIM77" s="91"/>
      <c r="AIN77" s="91"/>
      <c r="AIO77" s="91"/>
      <c r="AIP77" s="91"/>
      <c r="AIQ77" s="91"/>
      <c r="AIR77" s="91"/>
      <c r="AIS77" s="91"/>
      <c r="AIT77" s="91"/>
      <c r="AIU77" s="91"/>
      <c r="AIV77" s="91"/>
      <c r="AIW77" s="91"/>
      <c r="AIX77" s="91"/>
      <c r="AIY77" s="91"/>
      <c r="AIZ77" s="91"/>
      <c r="AJA77" s="91"/>
      <c r="AJB77" s="91"/>
      <c r="AJC77" s="91"/>
      <c r="AJD77" s="91"/>
      <c r="AJE77" s="91"/>
      <c r="AJF77" s="91"/>
      <c r="AJG77" s="91"/>
      <c r="AJH77" s="91"/>
      <c r="AJI77" s="91"/>
      <c r="AJJ77" s="91"/>
      <c r="AJK77" s="91"/>
      <c r="AJL77" s="91"/>
      <c r="AJM77" s="91"/>
      <c r="AJN77" s="91"/>
      <c r="AJO77" s="91"/>
      <c r="AJP77" s="91"/>
      <c r="AJQ77" s="91"/>
      <c r="AJR77" s="91"/>
      <c r="AJS77" s="91"/>
      <c r="AJT77" s="91"/>
      <c r="AJU77" s="91"/>
      <c r="AJV77" s="91"/>
      <c r="AJW77" s="91"/>
      <c r="AJX77" s="91"/>
      <c r="AJY77" s="91"/>
      <c r="AJZ77" s="91"/>
      <c r="AKA77" s="91"/>
      <c r="AKB77" s="91"/>
      <c r="AKC77" s="91"/>
      <c r="AKD77" s="91"/>
      <c r="AKE77" s="91"/>
      <c r="AKF77" s="91"/>
      <c r="AKG77" s="91"/>
      <c r="AKH77" s="91"/>
      <c r="AKI77" s="91"/>
      <c r="AKJ77" s="91"/>
      <c r="AKK77" s="91"/>
      <c r="AKL77" s="91"/>
      <c r="AKM77" s="91"/>
      <c r="AKN77" s="91"/>
      <c r="AKO77" s="91"/>
      <c r="AKP77" s="91"/>
      <c r="AKQ77" s="91"/>
      <c r="AKR77" s="91"/>
      <c r="AKS77" s="91"/>
      <c r="AKT77" s="91"/>
      <c r="AKU77" s="91"/>
      <c r="AKV77" s="91"/>
      <c r="AKW77" s="91"/>
      <c r="AKX77" s="91"/>
      <c r="AKY77" s="91"/>
      <c r="AKZ77" s="91"/>
      <c r="ALA77" s="91"/>
      <c r="ALB77" s="91"/>
      <c r="ALC77" s="91"/>
      <c r="ALD77" s="91"/>
      <c r="ALE77" s="91"/>
      <c r="ALF77" s="91"/>
      <c r="ALG77" s="91"/>
      <c r="ALH77" s="91"/>
      <c r="ALI77" s="91"/>
      <c r="ALJ77" s="91"/>
      <c r="ALK77" s="91"/>
      <c r="ALL77" s="91"/>
      <c r="ALM77" s="91"/>
      <c r="ALN77" s="91"/>
      <c r="ALO77" s="91"/>
      <c r="ALP77" s="91"/>
      <c r="ALQ77" s="91"/>
      <c r="ALR77" s="91"/>
      <c r="ALS77" s="91"/>
      <c r="ALT77" s="91"/>
      <c r="ALU77" s="91"/>
      <c r="ALV77" s="91"/>
      <c r="ALW77" s="91"/>
      <c r="ALX77" s="91"/>
      <c r="ALY77" s="91"/>
      <c r="ALZ77" s="91"/>
      <c r="AMA77" s="91"/>
      <c r="AMB77" s="91"/>
      <c r="AMC77" s="91"/>
      <c r="AMD77" s="91"/>
      <c r="AME77" s="91"/>
      <c r="AMF77" s="91"/>
      <c r="AMG77" s="91"/>
      <c r="AMH77" s="91"/>
      <c r="AMI77" s="91"/>
      <c r="AMJ77" s="91"/>
    </row>
    <row r="78" spans="1:1024" x14ac:dyDescent="0.2">
      <c r="A78" s="91"/>
      <c r="B78" s="52" t="s">
        <v>52</v>
      </c>
      <c r="C78" s="53"/>
      <c r="D78" s="51"/>
      <c r="E78" s="43" t="e">
        <f t="shared" si="1"/>
        <v>#DIV/0!</v>
      </c>
      <c r="F78" s="91"/>
      <c r="G78" s="91"/>
      <c r="H78" s="91"/>
      <c r="I78" s="91"/>
      <c r="J78" s="91"/>
      <c r="K78" s="91"/>
      <c r="L78" s="91"/>
      <c r="M78" s="91"/>
      <c r="N78" s="91"/>
      <c r="O78" s="91"/>
      <c r="P78" s="91"/>
      <c r="Q78" s="91"/>
      <c r="R78" s="91"/>
      <c r="S78" s="91"/>
      <c r="T78" s="91"/>
      <c r="U78" s="91"/>
      <c r="V78" s="91"/>
      <c r="W78" s="91"/>
      <c r="X78" s="91"/>
      <c r="Y78" s="91"/>
      <c r="Z78" s="91"/>
      <c r="AA78" s="91"/>
      <c r="AB78" s="91"/>
      <c r="AC78" s="91"/>
      <c r="AD78" s="91"/>
      <c r="AE78" s="91"/>
      <c r="AF78" s="91"/>
      <c r="AG78" s="91"/>
      <c r="AH78" s="91"/>
      <c r="AI78" s="91"/>
      <c r="AJ78" s="91"/>
      <c r="AK78" s="91"/>
      <c r="AL78" s="91"/>
      <c r="AM78" s="91"/>
      <c r="AN78" s="91"/>
      <c r="AO78" s="91"/>
      <c r="AP78" s="91"/>
      <c r="AQ78" s="91"/>
      <c r="AR78" s="91"/>
      <c r="AS78" s="91"/>
      <c r="AT78" s="91"/>
      <c r="AU78" s="91"/>
      <c r="AV78" s="91"/>
      <c r="AW78" s="91"/>
      <c r="AX78" s="91"/>
      <c r="AY78" s="91"/>
      <c r="AZ78" s="91"/>
      <c r="BA78" s="91"/>
      <c r="BB78" s="91"/>
      <c r="BC78" s="91"/>
      <c r="BD78" s="91"/>
      <c r="BE78" s="91"/>
      <c r="BF78" s="91"/>
      <c r="BG78" s="91"/>
      <c r="BH78" s="91"/>
      <c r="BI78" s="91"/>
      <c r="BJ78" s="91"/>
      <c r="BK78" s="91"/>
      <c r="BL78" s="91"/>
      <c r="BM78" s="91"/>
      <c r="BN78" s="91"/>
      <c r="BO78" s="91"/>
      <c r="BP78" s="91"/>
      <c r="BQ78" s="91"/>
      <c r="BR78" s="91"/>
      <c r="BS78" s="91"/>
      <c r="BT78" s="91"/>
      <c r="BU78" s="91"/>
      <c r="BV78" s="91"/>
      <c r="BW78" s="91"/>
      <c r="BX78" s="91"/>
      <c r="BY78" s="91"/>
      <c r="BZ78" s="91"/>
      <c r="CA78" s="91"/>
      <c r="CB78" s="91"/>
      <c r="CC78" s="91"/>
      <c r="CD78" s="91"/>
      <c r="CE78" s="91"/>
      <c r="CF78" s="91"/>
      <c r="CG78" s="91"/>
      <c r="CH78" s="91"/>
      <c r="CI78" s="91"/>
      <c r="CJ78" s="91"/>
      <c r="CK78" s="91"/>
      <c r="CL78" s="91"/>
      <c r="CM78" s="91"/>
      <c r="CN78" s="91"/>
      <c r="CO78" s="91"/>
      <c r="CP78" s="91"/>
      <c r="CQ78" s="91"/>
      <c r="CR78" s="91"/>
      <c r="CS78" s="91"/>
      <c r="CT78" s="91"/>
      <c r="CU78" s="91"/>
      <c r="CV78" s="91"/>
      <c r="CW78" s="91"/>
      <c r="CX78" s="91"/>
      <c r="CY78" s="91"/>
      <c r="CZ78" s="91"/>
      <c r="DA78" s="91"/>
      <c r="DB78" s="91"/>
      <c r="DC78" s="91"/>
      <c r="DD78" s="91"/>
      <c r="DE78" s="91"/>
      <c r="DF78" s="91"/>
      <c r="DG78" s="91"/>
      <c r="DH78" s="91"/>
      <c r="DI78" s="91"/>
      <c r="DJ78" s="91"/>
      <c r="DK78" s="91"/>
      <c r="DL78" s="91"/>
      <c r="DM78" s="91"/>
      <c r="DN78" s="91"/>
      <c r="DO78" s="91"/>
      <c r="DP78" s="91"/>
      <c r="DQ78" s="91"/>
      <c r="DR78" s="91"/>
      <c r="DS78" s="91"/>
      <c r="DT78" s="91"/>
      <c r="DU78" s="91"/>
      <c r="DV78" s="91"/>
      <c r="DW78" s="91"/>
      <c r="DX78" s="91"/>
      <c r="DY78" s="91"/>
      <c r="DZ78" s="91"/>
      <c r="EA78" s="91"/>
      <c r="EB78" s="91"/>
      <c r="EC78" s="91"/>
      <c r="ED78" s="91"/>
      <c r="EE78" s="91"/>
      <c r="EF78" s="91"/>
      <c r="EG78" s="91"/>
      <c r="EH78" s="91"/>
      <c r="EI78" s="91"/>
      <c r="EJ78" s="91"/>
      <c r="EK78" s="91"/>
      <c r="EL78" s="91"/>
      <c r="EM78" s="91"/>
      <c r="EN78" s="91"/>
      <c r="EO78" s="91"/>
      <c r="EP78" s="91"/>
      <c r="EQ78" s="91"/>
      <c r="ER78" s="91"/>
      <c r="ES78" s="91"/>
      <c r="ET78" s="91"/>
      <c r="EU78" s="91"/>
      <c r="EV78" s="91"/>
      <c r="EW78" s="91"/>
      <c r="EX78" s="91"/>
      <c r="EY78" s="91"/>
      <c r="EZ78" s="91"/>
      <c r="FA78" s="91"/>
      <c r="FB78" s="91"/>
      <c r="FC78" s="91"/>
      <c r="FD78" s="91"/>
      <c r="FE78" s="91"/>
      <c r="FF78" s="91"/>
      <c r="FG78" s="91"/>
      <c r="FH78" s="91"/>
      <c r="FI78" s="91"/>
      <c r="FJ78" s="91"/>
      <c r="FK78" s="91"/>
      <c r="FL78" s="91"/>
      <c r="FM78" s="91"/>
      <c r="FN78" s="91"/>
      <c r="FO78" s="91"/>
      <c r="FP78" s="91"/>
      <c r="FQ78" s="91"/>
      <c r="FR78" s="91"/>
      <c r="FS78" s="91"/>
      <c r="FT78" s="91"/>
      <c r="FU78" s="91"/>
      <c r="FV78" s="91"/>
      <c r="FW78" s="91"/>
      <c r="FX78" s="91"/>
      <c r="FY78" s="91"/>
      <c r="FZ78" s="91"/>
      <c r="GA78" s="91"/>
      <c r="GB78" s="91"/>
      <c r="GC78" s="91"/>
      <c r="GD78" s="91"/>
      <c r="GE78" s="91"/>
      <c r="GF78" s="91"/>
      <c r="GG78" s="91"/>
      <c r="GH78" s="91"/>
      <c r="GI78" s="91"/>
      <c r="GJ78" s="91"/>
      <c r="GK78" s="91"/>
      <c r="GL78" s="91"/>
      <c r="GM78" s="91"/>
      <c r="GN78" s="91"/>
      <c r="GO78" s="91"/>
      <c r="GP78" s="91"/>
      <c r="GQ78" s="91"/>
      <c r="GR78" s="91"/>
      <c r="GS78" s="91"/>
      <c r="GT78" s="91"/>
      <c r="GU78" s="91"/>
      <c r="GV78" s="91"/>
      <c r="GW78" s="91"/>
      <c r="GX78" s="91"/>
      <c r="GY78" s="91"/>
      <c r="GZ78" s="91"/>
      <c r="HA78" s="91"/>
      <c r="HB78" s="91"/>
      <c r="HC78" s="91"/>
      <c r="HD78" s="91"/>
      <c r="HE78" s="91"/>
      <c r="HF78" s="91"/>
      <c r="HG78" s="91"/>
      <c r="HH78" s="91"/>
      <c r="HI78" s="91"/>
      <c r="HJ78" s="91"/>
      <c r="HK78" s="91"/>
      <c r="HL78" s="91"/>
      <c r="HM78" s="91"/>
      <c r="HN78" s="91"/>
      <c r="HO78" s="91"/>
      <c r="HP78" s="91"/>
      <c r="HQ78" s="91"/>
      <c r="HR78" s="91"/>
      <c r="HS78" s="91"/>
      <c r="HT78" s="91"/>
      <c r="HU78" s="91"/>
      <c r="HV78" s="91"/>
      <c r="HW78" s="91"/>
      <c r="HX78" s="91"/>
      <c r="HY78" s="91"/>
      <c r="HZ78" s="91"/>
      <c r="IA78" s="91"/>
      <c r="IB78" s="91"/>
      <c r="IC78" s="91"/>
      <c r="ID78" s="91"/>
      <c r="IE78" s="91"/>
      <c r="IF78" s="91"/>
      <c r="IG78" s="91"/>
      <c r="IH78" s="91"/>
      <c r="II78" s="91"/>
      <c r="IJ78" s="91"/>
      <c r="IK78" s="91"/>
      <c r="IL78" s="91"/>
      <c r="IM78" s="91"/>
      <c r="IN78" s="91"/>
      <c r="IO78" s="91"/>
      <c r="IP78" s="91"/>
      <c r="IQ78" s="91"/>
      <c r="IR78" s="91"/>
      <c r="IS78" s="91"/>
      <c r="IT78" s="91"/>
      <c r="IU78" s="91"/>
      <c r="IV78" s="91"/>
      <c r="IW78" s="91"/>
      <c r="IX78" s="91"/>
      <c r="IY78" s="91"/>
      <c r="IZ78" s="91"/>
      <c r="JA78" s="91"/>
      <c r="JB78" s="91"/>
      <c r="JC78" s="91"/>
      <c r="JD78" s="91"/>
      <c r="JE78" s="91"/>
      <c r="JF78" s="91"/>
      <c r="JG78" s="91"/>
      <c r="JH78" s="91"/>
      <c r="JI78" s="91"/>
      <c r="JJ78" s="91"/>
      <c r="JK78" s="91"/>
      <c r="JL78" s="91"/>
      <c r="JM78" s="91"/>
      <c r="JN78" s="91"/>
      <c r="JO78" s="91"/>
      <c r="JP78" s="91"/>
      <c r="JQ78" s="91"/>
      <c r="JR78" s="91"/>
      <c r="JS78" s="91"/>
      <c r="JT78" s="91"/>
      <c r="JU78" s="91"/>
      <c r="JV78" s="91"/>
      <c r="JW78" s="91"/>
      <c r="JX78" s="91"/>
      <c r="JY78" s="91"/>
      <c r="JZ78" s="91"/>
      <c r="KA78" s="91"/>
      <c r="KB78" s="91"/>
      <c r="KC78" s="91"/>
      <c r="KD78" s="91"/>
      <c r="KE78" s="91"/>
      <c r="KF78" s="91"/>
      <c r="KG78" s="91"/>
      <c r="KH78" s="91"/>
      <c r="KI78" s="91"/>
      <c r="KJ78" s="91"/>
      <c r="KK78" s="91"/>
      <c r="KL78" s="91"/>
      <c r="KM78" s="91"/>
      <c r="KN78" s="91"/>
      <c r="KO78" s="91"/>
      <c r="KP78" s="91"/>
      <c r="KQ78" s="91"/>
      <c r="KR78" s="91"/>
      <c r="KS78" s="91"/>
      <c r="KT78" s="91"/>
      <c r="KU78" s="91"/>
      <c r="KV78" s="91"/>
      <c r="KW78" s="91"/>
      <c r="KX78" s="91"/>
      <c r="KY78" s="91"/>
      <c r="KZ78" s="91"/>
      <c r="LA78" s="91"/>
      <c r="LB78" s="91"/>
      <c r="LC78" s="91"/>
      <c r="LD78" s="91"/>
      <c r="LE78" s="91"/>
      <c r="LF78" s="91"/>
      <c r="LG78" s="91"/>
      <c r="LH78" s="91"/>
      <c r="LI78" s="91"/>
      <c r="LJ78" s="91"/>
      <c r="LK78" s="91"/>
      <c r="LL78" s="91"/>
      <c r="LM78" s="91"/>
      <c r="LN78" s="91"/>
      <c r="LO78" s="91"/>
      <c r="LP78" s="91"/>
      <c r="LQ78" s="91"/>
      <c r="LR78" s="91"/>
      <c r="LS78" s="91"/>
      <c r="LT78" s="91"/>
      <c r="LU78" s="91"/>
      <c r="LV78" s="91"/>
      <c r="LW78" s="91"/>
      <c r="LX78" s="91"/>
      <c r="LY78" s="91"/>
      <c r="LZ78" s="91"/>
      <c r="MA78" s="91"/>
      <c r="MB78" s="91"/>
      <c r="MC78" s="91"/>
      <c r="MD78" s="91"/>
      <c r="ME78" s="91"/>
      <c r="MF78" s="91"/>
      <c r="MG78" s="91"/>
      <c r="MH78" s="91"/>
      <c r="MI78" s="91"/>
      <c r="MJ78" s="91"/>
      <c r="MK78" s="91"/>
      <c r="ML78" s="91"/>
      <c r="MM78" s="91"/>
      <c r="MN78" s="91"/>
      <c r="MO78" s="91"/>
      <c r="MP78" s="91"/>
      <c r="MQ78" s="91"/>
      <c r="MR78" s="91"/>
      <c r="MS78" s="91"/>
      <c r="MT78" s="91"/>
      <c r="MU78" s="91"/>
      <c r="MV78" s="91"/>
      <c r="MW78" s="91"/>
      <c r="MX78" s="91"/>
      <c r="MY78" s="91"/>
      <c r="MZ78" s="91"/>
      <c r="NA78" s="91"/>
      <c r="NB78" s="91"/>
      <c r="NC78" s="91"/>
      <c r="ND78" s="91"/>
      <c r="NE78" s="91"/>
      <c r="NF78" s="91"/>
      <c r="NG78" s="91"/>
      <c r="NH78" s="91"/>
      <c r="NI78" s="91"/>
      <c r="NJ78" s="91"/>
      <c r="NK78" s="91"/>
      <c r="NL78" s="91"/>
      <c r="NM78" s="91"/>
      <c r="NN78" s="91"/>
      <c r="NO78" s="91"/>
      <c r="NP78" s="91"/>
      <c r="NQ78" s="91"/>
      <c r="NR78" s="91"/>
      <c r="NS78" s="91"/>
      <c r="NT78" s="91"/>
      <c r="NU78" s="91"/>
      <c r="NV78" s="91"/>
      <c r="NW78" s="91"/>
      <c r="NX78" s="91"/>
      <c r="NY78" s="91"/>
      <c r="NZ78" s="91"/>
      <c r="OA78" s="91"/>
      <c r="OB78" s="91"/>
      <c r="OC78" s="91"/>
      <c r="OD78" s="91"/>
      <c r="OE78" s="91"/>
      <c r="OF78" s="91"/>
      <c r="OG78" s="91"/>
      <c r="OH78" s="91"/>
      <c r="OI78" s="91"/>
      <c r="OJ78" s="91"/>
      <c r="OK78" s="91"/>
      <c r="OL78" s="91"/>
      <c r="OM78" s="91"/>
      <c r="ON78" s="91"/>
      <c r="OO78" s="91"/>
      <c r="OP78" s="91"/>
      <c r="OQ78" s="91"/>
      <c r="OR78" s="91"/>
      <c r="OS78" s="91"/>
      <c r="OT78" s="91"/>
      <c r="OU78" s="91"/>
      <c r="OV78" s="91"/>
      <c r="OW78" s="91"/>
      <c r="OX78" s="91"/>
      <c r="OY78" s="91"/>
      <c r="OZ78" s="91"/>
      <c r="PA78" s="91"/>
      <c r="PB78" s="91"/>
      <c r="PC78" s="91"/>
      <c r="PD78" s="91"/>
      <c r="PE78" s="91"/>
      <c r="PF78" s="91"/>
      <c r="PG78" s="91"/>
      <c r="PH78" s="91"/>
      <c r="PI78" s="91"/>
      <c r="PJ78" s="91"/>
      <c r="PK78" s="91"/>
      <c r="PL78" s="91"/>
      <c r="PM78" s="91"/>
      <c r="PN78" s="91"/>
      <c r="PO78" s="91"/>
      <c r="PP78" s="91"/>
      <c r="PQ78" s="91"/>
      <c r="PR78" s="91"/>
      <c r="PS78" s="91"/>
      <c r="PT78" s="91"/>
      <c r="PU78" s="91"/>
      <c r="PV78" s="91"/>
      <c r="PW78" s="91"/>
      <c r="PX78" s="91"/>
      <c r="PY78" s="91"/>
      <c r="PZ78" s="91"/>
      <c r="QA78" s="91"/>
      <c r="QB78" s="91"/>
      <c r="QC78" s="91"/>
      <c r="QD78" s="91"/>
      <c r="QE78" s="91"/>
      <c r="QF78" s="91"/>
      <c r="QG78" s="91"/>
      <c r="QH78" s="91"/>
      <c r="QI78" s="91"/>
      <c r="QJ78" s="91"/>
      <c r="QK78" s="91"/>
      <c r="QL78" s="91"/>
      <c r="QM78" s="91"/>
      <c r="QN78" s="91"/>
      <c r="QO78" s="91"/>
      <c r="QP78" s="91"/>
      <c r="QQ78" s="91"/>
      <c r="QR78" s="91"/>
      <c r="QS78" s="91"/>
      <c r="QT78" s="91"/>
      <c r="QU78" s="91"/>
      <c r="QV78" s="91"/>
      <c r="QW78" s="91"/>
      <c r="QX78" s="91"/>
      <c r="QY78" s="91"/>
      <c r="QZ78" s="91"/>
      <c r="RA78" s="91"/>
      <c r="RB78" s="91"/>
      <c r="RC78" s="91"/>
      <c r="RD78" s="91"/>
      <c r="RE78" s="91"/>
      <c r="RF78" s="91"/>
      <c r="RG78" s="91"/>
      <c r="RH78" s="91"/>
      <c r="RI78" s="91"/>
      <c r="RJ78" s="91"/>
      <c r="RK78" s="91"/>
      <c r="RL78" s="91"/>
      <c r="RM78" s="91"/>
      <c r="RN78" s="91"/>
      <c r="RO78" s="91"/>
      <c r="RP78" s="91"/>
      <c r="RQ78" s="91"/>
      <c r="RR78" s="91"/>
      <c r="RS78" s="91"/>
      <c r="RT78" s="91"/>
      <c r="RU78" s="91"/>
      <c r="RV78" s="91"/>
      <c r="RW78" s="91"/>
      <c r="RX78" s="91"/>
      <c r="RY78" s="91"/>
      <c r="RZ78" s="91"/>
      <c r="SA78" s="91"/>
      <c r="SB78" s="91"/>
      <c r="SC78" s="91"/>
      <c r="SD78" s="91"/>
      <c r="SE78" s="91"/>
      <c r="SF78" s="91"/>
      <c r="SG78" s="91"/>
      <c r="SH78" s="91"/>
      <c r="SI78" s="91"/>
      <c r="SJ78" s="91"/>
      <c r="SK78" s="91"/>
      <c r="SL78" s="91"/>
      <c r="SM78" s="91"/>
      <c r="SN78" s="91"/>
      <c r="SO78" s="91"/>
      <c r="SP78" s="91"/>
      <c r="SQ78" s="91"/>
      <c r="SR78" s="91"/>
      <c r="SS78" s="91"/>
      <c r="ST78" s="91"/>
      <c r="SU78" s="91"/>
      <c r="SV78" s="91"/>
      <c r="SW78" s="91"/>
      <c r="SX78" s="91"/>
      <c r="SY78" s="91"/>
      <c r="SZ78" s="91"/>
      <c r="TA78" s="91"/>
      <c r="TB78" s="91"/>
      <c r="TC78" s="91"/>
      <c r="TD78" s="91"/>
      <c r="TE78" s="91"/>
      <c r="TF78" s="91"/>
      <c r="TG78" s="91"/>
      <c r="TH78" s="91"/>
      <c r="TI78" s="91"/>
      <c r="TJ78" s="91"/>
      <c r="TK78" s="91"/>
      <c r="TL78" s="91"/>
      <c r="TM78" s="91"/>
      <c r="TN78" s="91"/>
      <c r="TO78" s="91"/>
      <c r="TP78" s="91"/>
      <c r="TQ78" s="91"/>
      <c r="TR78" s="91"/>
      <c r="TS78" s="91"/>
      <c r="TT78" s="91"/>
      <c r="TU78" s="91"/>
      <c r="TV78" s="91"/>
      <c r="TW78" s="91"/>
      <c r="TX78" s="91"/>
      <c r="TY78" s="91"/>
      <c r="TZ78" s="91"/>
      <c r="UA78" s="91"/>
      <c r="UB78" s="91"/>
      <c r="UC78" s="91"/>
      <c r="UD78" s="91"/>
      <c r="UE78" s="91"/>
      <c r="UF78" s="91"/>
      <c r="UG78" s="91"/>
      <c r="UH78" s="91"/>
      <c r="UI78" s="91"/>
      <c r="UJ78" s="91"/>
      <c r="UK78" s="91"/>
      <c r="UL78" s="91"/>
      <c r="UM78" s="91"/>
      <c r="UN78" s="91"/>
      <c r="UO78" s="91"/>
      <c r="UP78" s="91"/>
      <c r="UQ78" s="91"/>
      <c r="UR78" s="91"/>
      <c r="US78" s="91"/>
      <c r="UT78" s="91"/>
      <c r="UU78" s="91"/>
      <c r="UV78" s="91"/>
      <c r="UW78" s="91"/>
      <c r="UX78" s="91"/>
      <c r="UY78" s="91"/>
      <c r="UZ78" s="91"/>
      <c r="VA78" s="91"/>
      <c r="VB78" s="91"/>
      <c r="VC78" s="91"/>
      <c r="VD78" s="91"/>
      <c r="VE78" s="91"/>
      <c r="VF78" s="91"/>
      <c r="VG78" s="91"/>
      <c r="VH78" s="91"/>
      <c r="VI78" s="91"/>
      <c r="VJ78" s="91"/>
      <c r="VK78" s="91"/>
      <c r="VL78" s="91"/>
      <c r="VM78" s="91"/>
      <c r="VN78" s="91"/>
      <c r="VO78" s="91"/>
      <c r="VP78" s="91"/>
      <c r="VQ78" s="91"/>
      <c r="VR78" s="91"/>
      <c r="VS78" s="91"/>
      <c r="VT78" s="91"/>
      <c r="VU78" s="91"/>
      <c r="VV78" s="91"/>
      <c r="VW78" s="91"/>
      <c r="VX78" s="91"/>
      <c r="VY78" s="91"/>
      <c r="VZ78" s="91"/>
      <c r="WA78" s="91"/>
      <c r="WB78" s="91"/>
      <c r="WC78" s="91"/>
      <c r="WD78" s="91"/>
      <c r="WE78" s="91"/>
      <c r="WF78" s="91"/>
      <c r="WG78" s="91"/>
      <c r="WH78" s="91"/>
      <c r="WI78" s="91"/>
      <c r="WJ78" s="91"/>
      <c r="WK78" s="91"/>
      <c r="WL78" s="91"/>
      <c r="WM78" s="91"/>
      <c r="WN78" s="91"/>
      <c r="WO78" s="91"/>
      <c r="WP78" s="91"/>
      <c r="WQ78" s="91"/>
      <c r="WR78" s="91"/>
      <c r="WS78" s="91"/>
      <c r="WT78" s="91"/>
      <c r="WU78" s="91"/>
      <c r="WV78" s="91"/>
      <c r="WW78" s="91"/>
      <c r="WX78" s="91"/>
      <c r="WY78" s="91"/>
      <c r="WZ78" s="91"/>
      <c r="XA78" s="91"/>
      <c r="XB78" s="91"/>
      <c r="XC78" s="91"/>
      <c r="XD78" s="91"/>
      <c r="XE78" s="91"/>
      <c r="XF78" s="91"/>
      <c r="XG78" s="91"/>
      <c r="XH78" s="91"/>
      <c r="XI78" s="91"/>
      <c r="XJ78" s="91"/>
      <c r="XK78" s="91"/>
      <c r="XL78" s="91"/>
      <c r="XM78" s="91"/>
      <c r="XN78" s="91"/>
      <c r="XO78" s="91"/>
      <c r="XP78" s="91"/>
      <c r="XQ78" s="91"/>
      <c r="XR78" s="91"/>
      <c r="XS78" s="91"/>
      <c r="XT78" s="91"/>
      <c r="XU78" s="91"/>
      <c r="XV78" s="91"/>
      <c r="XW78" s="91"/>
      <c r="XX78" s="91"/>
      <c r="XY78" s="91"/>
      <c r="XZ78" s="91"/>
      <c r="YA78" s="91"/>
      <c r="YB78" s="91"/>
      <c r="YC78" s="91"/>
      <c r="YD78" s="91"/>
      <c r="YE78" s="91"/>
      <c r="YF78" s="91"/>
      <c r="YG78" s="91"/>
      <c r="YH78" s="91"/>
      <c r="YI78" s="91"/>
      <c r="YJ78" s="91"/>
      <c r="YK78" s="91"/>
      <c r="YL78" s="91"/>
      <c r="YM78" s="91"/>
      <c r="YN78" s="91"/>
      <c r="YO78" s="91"/>
      <c r="YP78" s="91"/>
      <c r="YQ78" s="91"/>
      <c r="YR78" s="91"/>
      <c r="YS78" s="91"/>
      <c r="YT78" s="91"/>
      <c r="YU78" s="91"/>
      <c r="YV78" s="91"/>
      <c r="YW78" s="91"/>
      <c r="YX78" s="91"/>
      <c r="YY78" s="91"/>
      <c r="YZ78" s="91"/>
      <c r="ZA78" s="91"/>
      <c r="ZB78" s="91"/>
      <c r="ZC78" s="91"/>
      <c r="ZD78" s="91"/>
      <c r="ZE78" s="91"/>
      <c r="ZF78" s="91"/>
      <c r="ZG78" s="91"/>
      <c r="ZH78" s="91"/>
      <c r="ZI78" s="91"/>
      <c r="ZJ78" s="91"/>
      <c r="ZK78" s="91"/>
      <c r="ZL78" s="91"/>
      <c r="ZM78" s="91"/>
      <c r="ZN78" s="91"/>
      <c r="ZO78" s="91"/>
      <c r="ZP78" s="91"/>
      <c r="ZQ78" s="91"/>
      <c r="ZR78" s="91"/>
      <c r="ZS78" s="91"/>
      <c r="ZT78" s="91"/>
      <c r="ZU78" s="91"/>
      <c r="ZV78" s="91"/>
      <c r="ZW78" s="91"/>
      <c r="ZX78" s="91"/>
      <c r="ZY78" s="91"/>
      <c r="ZZ78" s="91"/>
      <c r="AAA78" s="91"/>
      <c r="AAB78" s="91"/>
      <c r="AAC78" s="91"/>
      <c r="AAD78" s="91"/>
      <c r="AAE78" s="91"/>
      <c r="AAF78" s="91"/>
      <c r="AAG78" s="91"/>
      <c r="AAH78" s="91"/>
      <c r="AAI78" s="91"/>
      <c r="AAJ78" s="91"/>
      <c r="AAK78" s="91"/>
      <c r="AAL78" s="91"/>
      <c r="AAM78" s="91"/>
      <c r="AAN78" s="91"/>
      <c r="AAO78" s="91"/>
      <c r="AAP78" s="91"/>
      <c r="AAQ78" s="91"/>
      <c r="AAR78" s="91"/>
      <c r="AAS78" s="91"/>
      <c r="AAT78" s="91"/>
      <c r="AAU78" s="91"/>
      <c r="AAV78" s="91"/>
      <c r="AAW78" s="91"/>
      <c r="AAX78" s="91"/>
      <c r="AAY78" s="91"/>
      <c r="AAZ78" s="91"/>
      <c r="ABA78" s="91"/>
      <c r="ABB78" s="91"/>
      <c r="ABC78" s="91"/>
      <c r="ABD78" s="91"/>
      <c r="ABE78" s="91"/>
      <c r="ABF78" s="91"/>
      <c r="ABG78" s="91"/>
      <c r="ABH78" s="91"/>
      <c r="ABI78" s="91"/>
      <c r="ABJ78" s="91"/>
      <c r="ABK78" s="91"/>
      <c r="ABL78" s="91"/>
      <c r="ABM78" s="91"/>
      <c r="ABN78" s="91"/>
      <c r="ABO78" s="91"/>
      <c r="ABP78" s="91"/>
      <c r="ABQ78" s="91"/>
      <c r="ABR78" s="91"/>
      <c r="ABS78" s="91"/>
      <c r="ABT78" s="91"/>
      <c r="ABU78" s="91"/>
      <c r="ABV78" s="91"/>
      <c r="ABW78" s="91"/>
      <c r="ABX78" s="91"/>
      <c r="ABY78" s="91"/>
      <c r="ABZ78" s="91"/>
      <c r="ACA78" s="91"/>
      <c r="ACB78" s="91"/>
      <c r="ACC78" s="91"/>
      <c r="ACD78" s="91"/>
      <c r="ACE78" s="91"/>
      <c r="ACF78" s="91"/>
      <c r="ACG78" s="91"/>
      <c r="ACH78" s="91"/>
      <c r="ACI78" s="91"/>
      <c r="ACJ78" s="91"/>
      <c r="ACK78" s="91"/>
      <c r="ACL78" s="91"/>
      <c r="ACM78" s="91"/>
      <c r="ACN78" s="91"/>
      <c r="ACO78" s="91"/>
      <c r="ACP78" s="91"/>
      <c r="ACQ78" s="91"/>
      <c r="ACR78" s="91"/>
      <c r="ACS78" s="91"/>
      <c r="ACT78" s="91"/>
      <c r="ACU78" s="91"/>
      <c r="ACV78" s="91"/>
      <c r="ACW78" s="91"/>
      <c r="ACX78" s="91"/>
      <c r="ACY78" s="91"/>
      <c r="ACZ78" s="91"/>
      <c r="ADA78" s="91"/>
      <c r="ADB78" s="91"/>
      <c r="ADC78" s="91"/>
      <c r="ADD78" s="91"/>
      <c r="ADE78" s="91"/>
      <c r="ADF78" s="91"/>
      <c r="ADG78" s="91"/>
      <c r="ADH78" s="91"/>
      <c r="ADI78" s="91"/>
      <c r="ADJ78" s="91"/>
      <c r="ADK78" s="91"/>
      <c r="ADL78" s="91"/>
      <c r="ADM78" s="91"/>
      <c r="ADN78" s="91"/>
      <c r="ADO78" s="91"/>
      <c r="ADP78" s="91"/>
      <c r="ADQ78" s="91"/>
      <c r="ADR78" s="91"/>
      <c r="ADS78" s="91"/>
      <c r="ADT78" s="91"/>
      <c r="ADU78" s="91"/>
      <c r="ADV78" s="91"/>
      <c r="ADW78" s="91"/>
      <c r="ADX78" s="91"/>
      <c r="ADY78" s="91"/>
      <c r="ADZ78" s="91"/>
      <c r="AEA78" s="91"/>
      <c r="AEB78" s="91"/>
      <c r="AEC78" s="91"/>
      <c r="AED78" s="91"/>
      <c r="AEE78" s="91"/>
      <c r="AEF78" s="91"/>
      <c r="AEG78" s="91"/>
      <c r="AEH78" s="91"/>
      <c r="AEI78" s="91"/>
      <c r="AEJ78" s="91"/>
      <c r="AEK78" s="91"/>
      <c r="AEL78" s="91"/>
      <c r="AEM78" s="91"/>
      <c r="AEN78" s="91"/>
      <c r="AEO78" s="91"/>
      <c r="AEP78" s="91"/>
      <c r="AEQ78" s="91"/>
      <c r="AER78" s="91"/>
      <c r="AES78" s="91"/>
      <c r="AET78" s="91"/>
      <c r="AEU78" s="91"/>
      <c r="AEV78" s="91"/>
      <c r="AEW78" s="91"/>
      <c r="AEX78" s="91"/>
      <c r="AEY78" s="91"/>
      <c r="AEZ78" s="91"/>
      <c r="AFA78" s="91"/>
      <c r="AFB78" s="91"/>
      <c r="AFC78" s="91"/>
      <c r="AFD78" s="91"/>
      <c r="AFE78" s="91"/>
      <c r="AFF78" s="91"/>
      <c r="AFG78" s="91"/>
      <c r="AFH78" s="91"/>
      <c r="AFI78" s="91"/>
      <c r="AFJ78" s="91"/>
      <c r="AFK78" s="91"/>
      <c r="AFL78" s="91"/>
      <c r="AFM78" s="91"/>
      <c r="AFN78" s="91"/>
      <c r="AFO78" s="91"/>
      <c r="AFP78" s="91"/>
      <c r="AFQ78" s="91"/>
      <c r="AFR78" s="91"/>
      <c r="AFS78" s="91"/>
      <c r="AFT78" s="91"/>
      <c r="AFU78" s="91"/>
      <c r="AFV78" s="91"/>
      <c r="AFW78" s="91"/>
      <c r="AFX78" s="91"/>
      <c r="AFY78" s="91"/>
      <c r="AFZ78" s="91"/>
      <c r="AGA78" s="91"/>
      <c r="AGB78" s="91"/>
      <c r="AGC78" s="91"/>
      <c r="AGD78" s="91"/>
      <c r="AGE78" s="91"/>
      <c r="AGF78" s="91"/>
      <c r="AGG78" s="91"/>
      <c r="AGH78" s="91"/>
      <c r="AGI78" s="91"/>
      <c r="AGJ78" s="91"/>
      <c r="AGK78" s="91"/>
      <c r="AGL78" s="91"/>
      <c r="AGM78" s="91"/>
      <c r="AGN78" s="91"/>
      <c r="AGO78" s="91"/>
      <c r="AGP78" s="91"/>
      <c r="AGQ78" s="91"/>
      <c r="AGR78" s="91"/>
      <c r="AGS78" s="91"/>
      <c r="AGT78" s="91"/>
      <c r="AGU78" s="91"/>
      <c r="AGV78" s="91"/>
      <c r="AGW78" s="91"/>
      <c r="AGX78" s="91"/>
      <c r="AGY78" s="91"/>
      <c r="AGZ78" s="91"/>
      <c r="AHA78" s="91"/>
      <c r="AHB78" s="91"/>
      <c r="AHC78" s="91"/>
      <c r="AHD78" s="91"/>
      <c r="AHE78" s="91"/>
      <c r="AHF78" s="91"/>
      <c r="AHG78" s="91"/>
      <c r="AHH78" s="91"/>
      <c r="AHI78" s="91"/>
      <c r="AHJ78" s="91"/>
      <c r="AHK78" s="91"/>
      <c r="AHL78" s="91"/>
      <c r="AHM78" s="91"/>
      <c r="AHN78" s="91"/>
      <c r="AHO78" s="91"/>
      <c r="AHP78" s="91"/>
      <c r="AHQ78" s="91"/>
      <c r="AHR78" s="91"/>
      <c r="AHS78" s="91"/>
      <c r="AHT78" s="91"/>
      <c r="AHU78" s="91"/>
      <c r="AHV78" s="91"/>
      <c r="AHW78" s="91"/>
      <c r="AHX78" s="91"/>
      <c r="AHY78" s="91"/>
      <c r="AHZ78" s="91"/>
      <c r="AIA78" s="91"/>
      <c r="AIB78" s="91"/>
      <c r="AIC78" s="91"/>
      <c r="AID78" s="91"/>
      <c r="AIE78" s="91"/>
      <c r="AIF78" s="91"/>
      <c r="AIG78" s="91"/>
      <c r="AIH78" s="91"/>
      <c r="AII78" s="91"/>
      <c r="AIJ78" s="91"/>
      <c r="AIK78" s="91"/>
      <c r="AIL78" s="91"/>
      <c r="AIM78" s="91"/>
      <c r="AIN78" s="91"/>
      <c r="AIO78" s="91"/>
      <c r="AIP78" s="91"/>
      <c r="AIQ78" s="91"/>
      <c r="AIR78" s="91"/>
      <c r="AIS78" s="91"/>
      <c r="AIT78" s="91"/>
      <c r="AIU78" s="91"/>
      <c r="AIV78" s="91"/>
      <c r="AIW78" s="91"/>
      <c r="AIX78" s="91"/>
      <c r="AIY78" s="91"/>
      <c r="AIZ78" s="91"/>
      <c r="AJA78" s="91"/>
      <c r="AJB78" s="91"/>
      <c r="AJC78" s="91"/>
      <c r="AJD78" s="91"/>
      <c r="AJE78" s="91"/>
      <c r="AJF78" s="91"/>
      <c r="AJG78" s="91"/>
      <c r="AJH78" s="91"/>
      <c r="AJI78" s="91"/>
      <c r="AJJ78" s="91"/>
      <c r="AJK78" s="91"/>
      <c r="AJL78" s="91"/>
      <c r="AJM78" s="91"/>
      <c r="AJN78" s="91"/>
      <c r="AJO78" s="91"/>
      <c r="AJP78" s="91"/>
      <c r="AJQ78" s="91"/>
      <c r="AJR78" s="91"/>
      <c r="AJS78" s="91"/>
      <c r="AJT78" s="91"/>
      <c r="AJU78" s="91"/>
      <c r="AJV78" s="91"/>
      <c r="AJW78" s="91"/>
      <c r="AJX78" s="91"/>
      <c r="AJY78" s="91"/>
      <c r="AJZ78" s="91"/>
      <c r="AKA78" s="91"/>
      <c r="AKB78" s="91"/>
      <c r="AKC78" s="91"/>
      <c r="AKD78" s="91"/>
      <c r="AKE78" s="91"/>
      <c r="AKF78" s="91"/>
      <c r="AKG78" s="91"/>
      <c r="AKH78" s="91"/>
      <c r="AKI78" s="91"/>
      <c r="AKJ78" s="91"/>
      <c r="AKK78" s="91"/>
      <c r="AKL78" s="91"/>
      <c r="AKM78" s="91"/>
      <c r="AKN78" s="91"/>
      <c r="AKO78" s="91"/>
      <c r="AKP78" s="91"/>
      <c r="AKQ78" s="91"/>
      <c r="AKR78" s="91"/>
      <c r="AKS78" s="91"/>
      <c r="AKT78" s="91"/>
      <c r="AKU78" s="91"/>
      <c r="AKV78" s="91"/>
      <c r="AKW78" s="91"/>
      <c r="AKX78" s="91"/>
      <c r="AKY78" s="91"/>
      <c r="AKZ78" s="91"/>
      <c r="ALA78" s="91"/>
      <c r="ALB78" s="91"/>
      <c r="ALC78" s="91"/>
      <c r="ALD78" s="91"/>
      <c r="ALE78" s="91"/>
      <c r="ALF78" s="91"/>
      <c r="ALG78" s="91"/>
      <c r="ALH78" s="91"/>
      <c r="ALI78" s="91"/>
      <c r="ALJ78" s="91"/>
      <c r="ALK78" s="91"/>
      <c r="ALL78" s="91"/>
      <c r="ALM78" s="91"/>
      <c r="ALN78" s="91"/>
      <c r="ALO78" s="91"/>
      <c r="ALP78" s="91"/>
      <c r="ALQ78" s="91"/>
      <c r="ALR78" s="91"/>
      <c r="ALS78" s="91"/>
      <c r="ALT78" s="91"/>
      <c r="ALU78" s="91"/>
      <c r="ALV78" s="91"/>
      <c r="ALW78" s="91"/>
      <c r="ALX78" s="91"/>
      <c r="ALY78" s="91"/>
      <c r="ALZ78" s="91"/>
      <c r="AMA78" s="91"/>
      <c r="AMB78" s="91"/>
      <c r="AMC78" s="91"/>
      <c r="AMD78" s="91"/>
      <c r="AME78" s="91"/>
      <c r="AMF78" s="91"/>
      <c r="AMG78" s="91"/>
      <c r="AMH78" s="91"/>
      <c r="AMI78" s="91"/>
      <c r="AMJ78" s="91"/>
    </row>
    <row r="79" spans="1:1024" x14ac:dyDescent="0.2">
      <c r="A79" s="91"/>
      <c r="B79" s="52" t="s">
        <v>53</v>
      </c>
      <c r="C79" s="53"/>
      <c r="D79" s="51"/>
      <c r="E79" s="43" t="e">
        <f t="shared" si="1"/>
        <v>#DIV/0!</v>
      </c>
      <c r="F79" s="91"/>
      <c r="G79" s="91"/>
      <c r="H79" s="91"/>
      <c r="I79" s="91"/>
      <c r="J79" s="91"/>
      <c r="K79" s="91"/>
      <c r="L79" s="91"/>
      <c r="M79" s="91"/>
      <c r="N79" s="91"/>
      <c r="O79" s="91"/>
      <c r="P79" s="91"/>
      <c r="Q79" s="91"/>
      <c r="R79" s="91"/>
      <c r="S79" s="91"/>
      <c r="T79" s="91"/>
      <c r="U79" s="91"/>
      <c r="V79" s="91"/>
      <c r="W79" s="91"/>
      <c r="X79" s="91"/>
      <c r="Y79" s="91"/>
      <c r="Z79" s="91"/>
      <c r="AA79" s="91"/>
      <c r="AB79" s="91"/>
      <c r="AC79" s="91"/>
      <c r="AD79" s="91"/>
      <c r="AE79" s="91"/>
      <c r="AF79" s="91"/>
      <c r="AG79" s="91"/>
      <c r="AH79" s="91"/>
      <c r="AI79" s="91"/>
      <c r="AJ79" s="91"/>
      <c r="AK79" s="91"/>
      <c r="AL79" s="91"/>
      <c r="AM79" s="91"/>
      <c r="AN79" s="91"/>
      <c r="AO79" s="91"/>
      <c r="AP79" s="91"/>
      <c r="AQ79" s="91"/>
      <c r="AR79" s="91"/>
      <c r="AS79" s="91"/>
      <c r="AT79" s="91"/>
      <c r="AU79" s="91"/>
      <c r="AV79" s="91"/>
      <c r="AW79" s="91"/>
      <c r="AX79" s="91"/>
      <c r="AY79" s="91"/>
      <c r="AZ79" s="91"/>
      <c r="BA79" s="91"/>
      <c r="BB79" s="91"/>
      <c r="BC79" s="91"/>
      <c r="BD79" s="91"/>
      <c r="BE79" s="91"/>
      <c r="BF79" s="91"/>
      <c r="BG79" s="91"/>
      <c r="BH79" s="91"/>
      <c r="BI79" s="91"/>
      <c r="BJ79" s="91"/>
      <c r="BK79" s="91"/>
      <c r="BL79" s="91"/>
      <c r="BM79" s="91"/>
      <c r="BN79" s="91"/>
      <c r="BO79" s="91"/>
      <c r="BP79" s="91"/>
      <c r="BQ79" s="91"/>
      <c r="BR79" s="91"/>
      <c r="BS79" s="91"/>
      <c r="BT79" s="91"/>
      <c r="BU79" s="91"/>
      <c r="BV79" s="91"/>
      <c r="BW79" s="91"/>
      <c r="BX79" s="91"/>
      <c r="BY79" s="91"/>
      <c r="BZ79" s="91"/>
      <c r="CA79" s="91"/>
      <c r="CB79" s="91"/>
      <c r="CC79" s="91"/>
      <c r="CD79" s="91"/>
      <c r="CE79" s="91"/>
      <c r="CF79" s="91"/>
      <c r="CG79" s="91"/>
      <c r="CH79" s="91"/>
      <c r="CI79" s="91"/>
      <c r="CJ79" s="91"/>
      <c r="CK79" s="91"/>
      <c r="CL79" s="91"/>
      <c r="CM79" s="91"/>
      <c r="CN79" s="91"/>
      <c r="CO79" s="91"/>
      <c r="CP79" s="91"/>
      <c r="CQ79" s="91"/>
      <c r="CR79" s="91"/>
      <c r="CS79" s="91"/>
      <c r="CT79" s="91"/>
      <c r="CU79" s="91"/>
      <c r="CV79" s="91"/>
      <c r="CW79" s="91"/>
      <c r="CX79" s="91"/>
      <c r="CY79" s="91"/>
      <c r="CZ79" s="91"/>
      <c r="DA79" s="91"/>
      <c r="DB79" s="91"/>
      <c r="DC79" s="91"/>
      <c r="DD79" s="91"/>
      <c r="DE79" s="91"/>
      <c r="DF79" s="91"/>
      <c r="DG79" s="91"/>
      <c r="DH79" s="91"/>
      <c r="DI79" s="91"/>
      <c r="DJ79" s="91"/>
      <c r="DK79" s="91"/>
      <c r="DL79" s="91"/>
      <c r="DM79" s="91"/>
      <c r="DN79" s="91"/>
      <c r="DO79" s="91"/>
      <c r="DP79" s="91"/>
      <c r="DQ79" s="91"/>
      <c r="DR79" s="91"/>
      <c r="DS79" s="91"/>
      <c r="DT79" s="91"/>
      <c r="DU79" s="91"/>
      <c r="DV79" s="91"/>
      <c r="DW79" s="91"/>
      <c r="DX79" s="91"/>
      <c r="DY79" s="91"/>
      <c r="DZ79" s="91"/>
      <c r="EA79" s="91"/>
      <c r="EB79" s="91"/>
      <c r="EC79" s="91"/>
      <c r="ED79" s="91"/>
      <c r="EE79" s="91"/>
      <c r="EF79" s="91"/>
      <c r="EG79" s="91"/>
      <c r="EH79" s="91"/>
      <c r="EI79" s="91"/>
      <c r="EJ79" s="91"/>
      <c r="EK79" s="91"/>
      <c r="EL79" s="91"/>
      <c r="EM79" s="91"/>
      <c r="EN79" s="91"/>
      <c r="EO79" s="91"/>
      <c r="EP79" s="91"/>
      <c r="EQ79" s="91"/>
      <c r="ER79" s="91"/>
      <c r="ES79" s="91"/>
      <c r="ET79" s="91"/>
      <c r="EU79" s="91"/>
      <c r="EV79" s="91"/>
      <c r="EW79" s="91"/>
      <c r="EX79" s="91"/>
      <c r="EY79" s="91"/>
      <c r="EZ79" s="91"/>
      <c r="FA79" s="91"/>
      <c r="FB79" s="91"/>
      <c r="FC79" s="91"/>
      <c r="FD79" s="91"/>
      <c r="FE79" s="91"/>
      <c r="FF79" s="91"/>
      <c r="FG79" s="91"/>
      <c r="FH79" s="91"/>
      <c r="FI79" s="91"/>
      <c r="FJ79" s="91"/>
      <c r="FK79" s="91"/>
      <c r="FL79" s="91"/>
      <c r="FM79" s="91"/>
      <c r="FN79" s="91"/>
      <c r="FO79" s="91"/>
      <c r="FP79" s="91"/>
      <c r="FQ79" s="91"/>
      <c r="FR79" s="91"/>
      <c r="FS79" s="91"/>
      <c r="FT79" s="91"/>
      <c r="FU79" s="91"/>
      <c r="FV79" s="91"/>
      <c r="FW79" s="91"/>
      <c r="FX79" s="91"/>
      <c r="FY79" s="91"/>
      <c r="FZ79" s="91"/>
      <c r="GA79" s="91"/>
      <c r="GB79" s="91"/>
      <c r="GC79" s="91"/>
      <c r="GD79" s="91"/>
      <c r="GE79" s="91"/>
      <c r="GF79" s="91"/>
      <c r="GG79" s="91"/>
      <c r="GH79" s="91"/>
      <c r="GI79" s="91"/>
      <c r="GJ79" s="91"/>
      <c r="GK79" s="91"/>
      <c r="GL79" s="91"/>
      <c r="GM79" s="91"/>
      <c r="GN79" s="91"/>
      <c r="GO79" s="91"/>
      <c r="GP79" s="91"/>
      <c r="GQ79" s="91"/>
      <c r="GR79" s="91"/>
      <c r="GS79" s="91"/>
      <c r="GT79" s="91"/>
      <c r="GU79" s="91"/>
      <c r="GV79" s="91"/>
      <c r="GW79" s="91"/>
      <c r="GX79" s="91"/>
      <c r="GY79" s="91"/>
      <c r="GZ79" s="91"/>
      <c r="HA79" s="91"/>
      <c r="HB79" s="91"/>
      <c r="HC79" s="91"/>
      <c r="HD79" s="91"/>
      <c r="HE79" s="91"/>
      <c r="HF79" s="91"/>
      <c r="HG79" s="91"/>
      <c r="HH79" s="91"/>
      <c r="HI79" s="91"/>
      <c r="HJ79" s="91"/>
      <c r="HK79" s="91"/>
      <c r="HL79" s="91"/>
      <c r="HM79" s="91"/>
      <c r="HN79" s="91"/>
      <c r="HO79" s="91"/>
      <c r="HP79" s="91"/>
      <c r="HQ79" s="91"/>
      <c r="HR79" s="91"/>
      <c r="HS79" s="91"/>
      <c r="HT79" s="91"/>
      <c r="HU79" s="91"/>
      <c r="HV79" s="91"/>
      <c r="HW79" s="91"/>
      <c r="HX79" s="91"/>
      <c r="HY79" s="91"/>
      <c r="HZ79" s="91"/>
      <c r="IA79" s="91"/>
      <c r="IB79" s="91"/>
      <c r="IC79" s="91"/>
      <c r="ID79" s="91"/>
      <c r="IE79" s="91"/>
      <c r="IF79" s="91"/>
      <c r="IG79" s="91"/>
      <c r="IH79" s="91"/>
      <c r="II79" s="91"/>
      <c r="IJ79" s="91"/>
      <c r="IK79" s="91"/>
      <c r="IL79" s="91"/>
      <c r="IM79" s="91"/>
      <c r="IN79" s="91"/>
      <c r="IO79" s="91"/>
      <c r="IP79" s="91"/>
      <c r="IQ79" s="91"/>
      <c r="IR79" s="91"/>
      <c r="IS79" s="91"/>
      <c r="IT79" s="91"/>
      <c r="IU79" s="91"/>
      <c r="IV79" s="91"/>
      <c r="IW79" s="91"/>
      <c r="IX79" s="91"/>
      <c r="IY79" s="91"/>
      <c r="IZ79" s="91"/>
      <c r="JA79" s="91"/>
      <c r="JB79" s="91"/>
      <c r="JC79" s="91"/>
      <c r="JD79" s="91"/>
      <c r="JE79" s="91"/>
      <c r="JF79" s="91"/>
      <c r="JG79" s="91"/>
      <c r="JH79" s="91"/>
      <c r="JI79" s="91"/>
      <c r="JJ79" s="91"/>
      <c r="JK79" s="91"/>
      <c r="JL79" s="91"/>
      <c r="JM79" s="91"/>
      <c r="JN79" s="91"/>
      <c r="JO79" s="91"/>
      <c r="JP79" s="91"/>
      <c r="JQ79" s="91"/>
      <c r="JR79" s="91"/>
      <c r="JS79" s="91"/>
      <c r="JT79" s="91"/>
      <c r="JU79" s="91"/>
      <c r="JV79" s="91"/>
      <c r="JW79" s="91"/>
      <c r="JX79" s="91"/>
      <c r="JY79" s="91"/>
      <c r="JZ79" s="91"/>
      <c r="KA79" s="91"/>
      <c r="KB79" s="91"/>
      <c r="KC79" s="91"/>
      <c r="KD79" s="91"/>
      <c r="KE79" s="91"/>
      <c r="KF79" s="91"/>
      <c r="KG79" s="91"/>
      <c r="KH79" s="91"/>
      <c r="KI79" s="91"/>
      <c r="KJ79" s="91"/>
      <c r="KK79" s="91"/>
      <c r="KL79" s="91"/>
      <c r="KM79" s="91"/>
      <c r="KN79" s="91"/>
      <c r="KO79" s="91"/>
      <c r="KP79" s="91"/>
      <c r="KQ79" s="91"/>
      <c r="KR79" s="91"/>
      <c r="KS79" s="91"/>
      <c r="KT79" s="91"/>
      <c r="KU79" s="91"/>
      <c r="KV79" s="91"/>
      <c r="KW79" s="91"/>
      <c r="KX79" s="91"/>
      <c r="KY79" s="91"/>
      <c r="KZ79" s="91"/>
      <c r="LA79" s="91"/>
      <c r="LB79" s="91"/>
      <c r="LC79" s="91"/>
      <c r="LD79" s="91"/>
      <c r="LE79" s="91"/>
      <c r="LF79" s="91"/>
      <c r="LG79" s="91"/>
      <c r="LH79" s="91"/>
      <c r="LI79" s="91"/>
      <c r="LJ79" s="91"/>
      <c r="LK79" s="91"/>
      <c r="LL79" s="91"/>
      <c r="LM79" s="91"/>
      <c r="LN79" s="91"/>
      <c r="LO79" s="91"/>
      <c r="LP79" s="91"/>
      <c r="LQ79" s="91"/>
      <c r="LR79" s="91"/>
      <c r="LS79" s="91"/>
      <c r="LT79" s="91"/>
      <c r="LU79" s="91"/>
      <c r="LV79" s="91"/>
      <c r="LW79" s="91"/>
      <c r="LX79" s="91"/>
      <c r="LY79" s="91"/>
      <c r="LZ79" s="91"/>
      <c r="MA79" s="91"/>
      <c r="MB79" s="91"/>
      <c r="MC79" s="91"/>
      <c r="MD79" s="91"/>
      <c r="ME79" s="91"/>
      <c r="MF79" s="91"/>
      <c r="MG79" s="91"/>
      <c r="MH79" s="91"/>
      <c r="MI79" s="91"/>
      <c r="MJ79" s="91"/>
      <c r="MK79" s="91"/>
      <c r="ML79" s="91"/>
      <c r="MM79" s="91"/>
      <c r="MN79" s="91"/>
      <c r="MO79" s="91"/>
      <c r="MP79" s="91"/>
      <c r="MQ79" s="91"/>
      <c r="MR79" s="91"/>
      <c r="MS79" s="91"/>
      <c r="MT79" s="91"/>
      <c r="MU79" s="91"/>
      <c r="MV79" s="91"/>
      <c r="MW79" s="91"/>
      <c r="MX79" s="91"/>
      <c r="MY79" s="91"/>
      <c r="MZ79" s="91"/>
      <c r="NA79" s="91"/>
      <c r="NB79" s="91"/>
      <c r="NC79" s="91"/>
      <c r="ND79" s="91"/>
      <c r="NE79" s="91"/>
      <c r="NF79" s="91"/>
      <c r="NG79" s="91"/>
      <c r="NH79" s="91"/>
      <c r="NI79" s="91"/>
      <c r="NJ79" s="91"/>
      <c r="NK79" s="91"/>
      <c r="NL79" s="91"/>
      <c r="NM79" s="91"/>
      <c r="NN79" s="91"/>
      <c r="NO79" s="91"/>
      <c r="NP79" s="91"/>
      <c r="NQ79" s="91"/>
      <c r="NR79" s="91"/>
      <c r="NS79" s="91"/>
      <c r="NT79" s="91"/>
      <c r="NU79" s="91"/>
      <c r="NV79" s="91"/>
      <c r="NW79" s="91"/>
      <c r="NX79" s="91"/>
      <c r="NY79" s="91"/>
      <c r="NZ79" s="91"/>
      <c r="OA79" s="91"/>
      <c r="OB79" s="91"/>
      <c r="OC79" s="91"/>
      <c r="OD79" s="91"/>
      <c r="OE79" s="91"/>
      <c r="OF79" s="91"/>
      <c r="OG79" s="91"/>
      <c r="OH79" s="91"/>
      <c r="OI79" s="91"/>
      <c r="OJ79" s="91"/>
      <c r="OK79" s="91"/>
      <c r="OL79" s="91"/>
      <c r="OM79" s="91"/>
      <c r="ON79" s="91"/>
      <c r="OO79" s="91"/>
      <c r="OP79" s="91"/>
      <c r="OQ79" s="91"/>
      <c r="OR79" s="91"/>
      <c r="OS79" s="91"/>
      <c r="OT79" s="91"/>
      <c r="OU79" s="91"/>
      <c r="OV79" s="91"/>
      <c r="OW79" s="91"/>
      <c r="OX79" s="91"/>
      <c r="OY79" s="91"/>
      <c r="OZ79" s="91"/>
      <c r="PA79" s="91"/>
      <c r="PB79" s="91"/>
      <c r="PC79" s="91"/>
      <c r="PD79" s="91"/>
      <c r="PE79" s="91"/>
      <c r="PF79" s="91"/>
      <c r="PG79" s="91"/>
      <c r="PH79" s="91"/>
      <c r="PI79" s="91"/>
      <c r="PJ79" s="91"/>
      <c r="PK79" s="91"/>
      <c r="PL79" s="91"/>
      <c r="PM79" s="91"/>
      <c r="PN79" s="91"/>
      <c r="PO79" s="91"/>
      <c r="PP79" s="91"/>
      <c r="PQ79" s="91"/>
      <c r="PR79" s="91"/>
      <c r="PS79" s="91"/>
      <c r="PT79" s="91"/>
      <c r="PU79" s="91"/>
      <c r="PV79" s="91"/>
      <c r="PW79" s="91"/>
      <c r="PX79" s="91"/>
      <c r="PY79" s="91"/>
      <c r="PZ79" s="91"/>
      <c r="QA79" s="91"/>
      <c r="QB79" s="91"/>
      <c r="QC79" s="91"/>
      <c r="QD79" s="91"/>
      <c r="QE79" s="91"/>
      <c r="QF79" s="91"/>
      <c r="QG79" s="91"/>
      <c r="QH79" s="91"/>
      <c r="QI79" s="91"/>
      <c r="QJ79" s="91"/>
      <c r="QK79" s="91"/>
      <c r="QL79" s="91"/>
      <c r="QM79" s="91"/>
      <c r="QN79" s="91"/>
      <c r="QO79" s="91"/>
      <c r="QP79" s="91"/>
      <c r="QQ79" s="91"/>
      <c r="QR79" s="91"/>
      <c r="QS79" s="91"/>
      <c r="QT79" s="91"/>
      <c r="QU79" s="91"/>
      <c r="QV79" s="91"/>
      <c r="QW79" s="91"/>
      <c r="QX79" s="91"/>
      <c r="QY79" s="91"/>
      <c r="QZ79" s="91"/>
      <c r="RA79" s="91"/>
      <c r="RB79" s="91"/>
      <c r="RC79" s="91"/>
      <c r="RD79" s="91"/>
      <c r="RE79" s="91"/>
      <c r="RF79" s="91"/>
      <c r="RG79" s="91"/>
      <c r="RH79" s="91"/>
      <c r="RI79" s="91"/>
      <c r="RJ79" s="91"/>
      <c r="RK79" s="91"/>
      <c r="RL79" s="91"/>
      <c r="RM79" s="91"/>
      <c r="RN79" s="91"/>
      <c r="RO79" s="91"/>
      <c r="RP79" s="91"/>
      <c r="RQ79" s="91"/>
      <c r="RR79" s="91"/>
      <c r="RS79" s="91"/>
      <c r="RT79" s="91"/>
      <c r="RU79" s="91"/>
      <c r="RV79" s="91"/>
      <c r="RW79" s="91"/>
      <c r="RX79" s="91"/>
      <c r="RY79" s="91"/>
      <c r="RZ79" s="91"/>
      <c r="SA79" s="91"/>
      <c r="SB79" s="91"/>
      <c r="SC79" s="91"/>
      <c r="SD79" s="91"/>
      <c r="SE79" s="91"/>
      <c r="SF79" s="91"/>
      <c r="SG79" s="91"/>
      <c r="SH79" s="91"/>
      <c r="SI79" s="91"/>
      <c r="SJ79" s="91"/>
      <c r="SK79" s="91"/>
      <c r="SL79" s="91"/>
      <c r="SM79" s="91"/>
      <c r="SN79" s="91"/>
      <c r="SO79" s="91"/>
      <c r="SP79" s="91"/>
      <c r="SQ79" s="91"/>
      <c r="SR79" s="91"/>
      <c r="SS79" s="91"/>
      <c r="ST79" s="91"/>
      <c r="SU79" s="91"/>
      <c r="SV79" s="91"/>
      <c r="SW79" s="91"/>
      <c r="SX79" s="91"/>
      <c r="SY79" s="91"/>
      <c r="SZ79" s="91"/>
      <c r="TA79" s="91"/>
      <c r="TB79" s="91"/>
      <c r="TC79" s="91"/>
      <c r="TD79" s="91"/>
      <c r="TE79" s="91"/>
      <c r="TF79" s="91"/>
      <c r="TG79" s="91"/>
      <c r="TH79" s="91"/>
      <c r="TI79" s="91"/>
      <c r="TJ79" s="91"/>
      <c r="TK79" s="91"/>
      <c r="TL79" s="91"/>
      <c r="TM79" s="91"/>
      <c r="TN79" s="91"/>
      <c r="TO79" s="91"/>
      <c r="TP79" s="91"/>
      <c r="TQ79" s="91"/>
      <c r="TR79" s="91"/>
      <c r="TS79" s="91"/>
      <c r="TT79" s="91"/>
      <c r="TU79" s="91"/>
      <c r="TV79" s="91"/>
      <c r="TW79" s="91"/>
      <c r="TX79" s="91"/>
      <c r="TY79" s="91"/>
      <c r="TZ79" s="91"/>
      <c r="UA79" s="91"/>
      <c r="UB79" s="91"/>
      <c r="UC79" s="91"/>
      <c r="UD79" s="91"/>
      <c r="UE79" s="91"/>
      <c r="UF79" s="91"/>
      <c r="UG79" s="91"/>
      <c r="UH79" s="91"/>
      <c r="UI79" s="91"/>
      <c r="UJ79" s="91"/>
      <c r="UK79" s="91"/>
      <c r="UL79" s="91"/>
      <c r="UM79" s="91"/>
      <c r="UN79" s="91"/>
      <c r="UO79" s="91"/>
      <c r="UP79" s="91"/>
      <c r="UQ79" s="91"/>
      <c r="UR79" s="91"/>
      <c r="US79" s="91"/>
      <c r="UT79" s="91"/>
      <c r="UU79" s="91"/>
      <c r="UV79" s="91"/>
      <c r="UW79" s="91"/>
      <c r="UX79" s="91"/>
      <c r="UY79" s="91"/>
      <c r="UZ79" s="91"/>
      <c r="VA79" s="91"/>
      <c r="VB79" s="91"/>
      <c r="VC79" s="91"/>
      <c r="VD79" s="91"/>
      <c r="VE79" s="91"/>
      <c r="VF79" s="91"/>
      <c r="VG79" s="91"/>
      <c r="VH79" s="91"/>
      <c r="VI79" s="91"/>
      <c r="VJ79" s="91"/>
      <c r="VK79" s="91"/>
      <c r="VL79" s="91"/>
      <c r="VM79" s="91"/>
      <c r="VN79" s="91"/>
      <c r="VO79" s="91"/>
      <c r="VP79" s="91"/>
      <c r="VQ79" s="91"/>
      <c r="VR79" s="91"/>
      <c r="VS79" s="91"/>
      <c r="VT79" s="91"/>
      <c r="VU79" s="91"/>
      <c r="VV79" s="91"/>
      <c r="VW79" s="91"/>
      <c r="VX79" s="91"/>
      <c r="VY79" s="91"/>
      <c r="VZ79" s="91"/>
      <c r="WA79" s="91"/>
      <c r="WB79" s="91"/>
      <c r="WC79" s="91"/>
      <c r="WD79" s="91"/>
      <c r="WE79" s="91"/>
      <c r="WF79" s="91"/>
      <c r="WG79" s="91"/>
      <c r="WH79" s="91"/>
      <c r="WI79" s="91"/>
      <c r="WJ79" s="91"/>
      <c r="WK79" s="91"/>
      <c r="WL79" s="91"/>
      <c r="WM79" s="91"/>
      <c r="WN79" s="91"/>
      <c r="WO79" s="91"/>
      <c r="WP79" s="91"/>
      <c r="WQ79" s="91"/>
      <c r="WR79" s="91"/>
      <c r="WS79" s="91"/>
      <c r="WT79" s="91"/>
      <c r="WU79" s="91"/>
      <c r="WV79" s="91"/>
      <c r="WW79" s="91"/>
      <c r="WX79" s="91"/>
      <c r="WY79" s="91"/>
      <c r="WZ79" s="91"/>
      <c r="XA79" s="91"/>
      <c r="XB79" s="91"/>
      <c r="XC79" s="91"/>
      <c r="XD79" s="91"/>
      <c r="XE79" s="91"/>
      <c r="XF79" s="91"/>
      <c r="XG79" s="91"/>
      <c r="XH79" s="91"/>
      <c r="XI79" s="91"/>
      <c r="XJ79" s="91"/>
      <c r="XK79" s="91"/>
      <c r="XL79" s="91"/>
      <c r="XM79" s="91"/>
      <c r="XN79" s="91"/>
      <c r="XO79" s="91"/>
      <c r="XP79" s="91"/>
      <c r="XQ79" s="91"/>
      <c r="XR79" s="91"/>
      <c r="XS79" s="91"/>
      <c r="XT79" s="91"/>
      <c r="XU79" s="91"/>
      <c r="XV79" s="91"/>
      <c r="XW79" s="91"/>
      <c r="XX79" s="91"/>
      <c r="XY79" s="91"/>
      <c r="XZ79" s="91"/>
      <c r="YA79" s="91"/>
      <c r="YB79" s="91"/>
      <c r="YC79" s="91"/>
      <c r="YD79" s="91"/>
      <c r="YE79" s="91"/>
      <c r="YF79" s="91"/>
      <c r="YG79" s="91"/>
      <c r="YH79" s="91"/>
      <c r="YI79" s="91"/>
      <c r="YJ79" s="91"/>
      <c r="YK79" s="91"/>
      <c r="YL79" s="91"/>
      <c r="YM79" s="91"/>
      <c r="YN79" s="91"/>
      <c r="YO79" s="91"/>
      <c r="YP79" s="91"/>
      <c r="YQ79" s="91"/>
      <c r="YR79" s="91"/>
      <c r="YS79" s="91"/>
      <c r="YT79" s="91"/>
      <c r="YU79" s="91"/>
      <c r="YV79" s="91"/>
      <c r="YW79" s="91"/>
      <c r="YX79" s="91"/>
      <c r="YY79" s="91"/>
      <c r="YZ79" s="91"/>
      <c r="ZA79" s="91"/>
      <c r="ZB79" s="91"/>
      <c r="ZC79" s="91"/>
      <c r="ZD79" s="91"/>
      <c r="ZE79" s="91"/>
      <c r="ZF79" s="91"/>
      <c r="ZG79" s="91"/>
      <c r="ZH79" s="91"/>
      <c r="ZI79" s="91"/>
      <c r="ZJ79" s="91"/>
      <c r="ZK79" s="91"/>
      <c r="ZL79" s="91"/>
      <c r="ZM79" s="91"/>
      <c r="ZN79" s="91"/>
      <c r="ZO79" s="91"/>
      <c r="ZP79" s="91"/>
      <c r="ZQ79" s="91"/>
      <c r="ZR79" s="91"/>
      <c r="ZS79" s="91"/>
      <c r="ZT79" s="91"/>
      <c r="ZU79" s="91"/>
      <c r="ZV79" s="91"/>
      <c r="ZW79" s="91"/>
      <c r="ZX79" s="91"/>
      <c r="ZY79" s="91"/>
      <c r="ZZ79" s="91"/>
      <c r="AAA79" s="91"/>
      <c r="AAB79" s="91"/>
      <c r="AAC79" s="91"/>
      <c r="AAD79" s="91"/>
      <c r="AAE79" s="91"/>
      <c r="AAF79" s="91"/>
      <c r="AAG79" s="91"/>
      <c r="AAH79" s="91"/>
      <c r="AAI79" s="91"/>
      <c r="AAJ79" s="91"/>
      <c r="AAK79" s="91"/>
      <c r="AAL79" s="91"/>
      <c r="AAM79" s="91"/>
      <c r="AAN79" s="91"/>
      <c r="AAO79" s="91"/>
      <c r="AAP79" s="91"/>
      <c r="AAQ79" s="91"/>
      <c r="AAR79" s="91"/>
      <c r="AAS79" s="91"/>
      <c r="AAT79" s="91"/>
      <c r="AAU79" s="91"/>
      <c r="AAV79" s="91"/>
      <c r="AAW79" s="91"/>
      <c r="AAX79" s="91"/>
      <c r="AAY79" s="91"/>
      <c r="AAZ79" s="91"/>
      <c r="ABA79" s="91"/>
      <c r="ABB79" s="91"/>
      <c r="ABC79" s="91"/>
      <c r="ABD79" s="91"/>
      <c r="ABE79" s="91"/>
      <c r="ABF79" s="91"/>
      <c r="ABG79" s="91"/>
      <c r="ABH79" s="91"/>
      <c r="ABI79" s="91"/>
      <c r="ABJ79" s="91"/>
      <c r="ABK79" s="91"/>
      <c r="ABL79" s="91"/>
      <c r="ABM79" s="91"/>
      <c r="ABN79" s="91"/>
      <c r="ABO79" s="91"/>
      <c r="ABP79" s="91"/>
      <c r="ABQ79" s="91"/>
      <c r="ABR79" s="91"/>
      <c r="ABS79" s="91"/>
      <c r="ABT79" s="91"/>
      <c r="ABU79" s="91"/>
      <c r="ABV79" s="91"/>
      <c r="ABW79" s="91"/>
      <c r="ABX79" s="91"/>
      <c r="ABY79" s="91"/>
      <c r="ABZ79" s="91"/>
      <c r="ACA79" s="91"/>
      <c r="ACB79" s="91"/>
      <c r="ACC79" s="91"/>
      <c r="ACD79" s="91"/>
      <c r="ACE79" s="91"/>
      <c r="ACF79" s="91"/>
      <c r="ACG79" s="91"/>
      <c r="ACH79" s="91"/>
      <c r="ACI79" s="91"/>
      <c r="ACJ79" s="91"/>
      <c r="ACK79" s="91"/>
      <c r="ACL79" s="91"/>
      <c r="ACM79" s="91"/>
      <c r="ACN79" s="91"/>
      <c r="ACO79" s="91"/>
      <c r="ACP79" s="91"/>
      <c r="ACQ79" s="91"/>
      <c r="ACR79" s="91"/>
      <c r="ACS79" s="91"/>
      <c r="ACT79" s="91"/>
      <c r="ACU79" s="91"/>
      <c r="ACV79" s="91"/>
      <c r="ACW79" s="91"/>
      <c r="ACX79" s="91"/>
      <c r="ACY79" s="91"/>
      <c r="ACZ79" s="91"/>
      <c r="ADA79" s="91"/>
      <c r="ADB79" s="91"/>
      <c r="ADC79" s="91"/>
      <c r="ADD79" s="91"/>
      <c r="ADE79" s="91"/>
      <c r="ADF79" s="91"/>
      <c r="ADG79" s="91"/>
      <c r="ADH79" s="91"/>
      <c r="ADI79" s="91"/>
      <c r="ADJ79" s="91"/>
      <c r="ADK79" s="91"/>
      <c r="ADL79" s="91"/>
      <c r="ADM79" s="91"/>
      <c r="ADN79" s="91"/>
      <c r="ADO79" s="91"/>
      <c r="ADP79" s="91"/>
      <c r="ADQ79" s="91"/>
      <c r="ADR79" s="91"/>
      <c r="ADS79" s="91"/>
      <c r="ADT79" s="91"/>
      <c r="ADU79" s="91"/>
      <c r="ADV79" s="91"/>
      <c r="ADW79" s="91"/>
      <c r="ADX79" s="91"/>
      <c r="ADY79" s="91"/>
      <c r="ADZ79" s="91"/>
      <c r="AEA79" s="91"/>
      <c r="AEB79" s="91"/>
      <c r="AEC79" s="91"/>
      <c r="AED79" s="91"/>
      <c r="AEE79" s="91"/>
      <c r="AEF79" s="91"/>
      <c r="AEG79" s="91"/>
      <c r="AEH79" s="91"/>
      <c r="AEI79" s="91"/>
      <c r="AEJ79" s="91"/>
      <c r="AEK79" s="91"/>
      <c r="AEL79" s="91"/>
      <c r="AEM79" s="91"/>
      <c r="AEN79" s="91"/>
      <c r="AEO79" s="91"/>
      <c r="AEP79" s="91"/>
      <c r="AEQ79" s="91"/>
      <c r="AER79" s="91"/>
      <c r="AES79" s="91"/>
      <c r="AET79" s="91"/>
      <c r="AEU79" s="91"/>
      <c r="AEV79" s="91"/>
      <c r="AEW79" s="91"/>
      <c r="AEX79" s="91"/>
      <c r="AEY79" s="91"/>
      <c r="AEZ79" s="91"/>
      <c r="AFA79" s="91"/>
      <c r="AFB79" s="91"/>
      <c r="AFC79" s="91"/>
      <c r="AFD79" s="91"/>
      <c r="AFE79" s="91"/>
      <c r="AFF79" s="91"/>
      <c r="AFG79" s="91"/>
      <c r="AFH79" s="91"/>
      <c r="AFI79" s="91"/>
      <c r="AFJ79" s="91"/>
      <c r="AFK79" s="91"/>
      <c r="AFL79" s="91"/>
      <c r="AFM79" s="91"/>
      <c r="AFN79" s="91"/>
      <c r="AFO79" s="91"/>
      <c r="AFP79" s="91"/>
      <c r="AFQ79" s="91"/>
      <c r="AFR79" s="91"/>
      <c r="AFS79" s="91"/>
      <c r="AFT79" s="91"/>
      <c r="AFU79" s="91"/>
      <c r="AFV79" s="91"/>
      <c r="AFW79" s="91"/>
      <c r="AFX79" s="91"/>
      <c r="AFY79" s="91"/>
      <c r="AFZ79" s="91"/>
      <c r="AGA79" s="91"/>
      <c r="AGB79" s="91"/>
      <c r="AGC79" s="91"/>
      <c r="AGD79" s="91"/>
      <c r="AGE79" s="91"/>
      <c r="AGF79" s="91"/>
      <c r="AGG79" s="91"/>
      <c r="AGH79" s="91"/>
      <c r="AGI79" s="91"/>
      <c r="AGJ79" s="91"/>
      <c r="AGK79" s="91"/>
      <c r="AGL79" s="91"/>
      <c r="AGM79" s="91"/>
      <c r="AGN79" s="91"/>
      <c r="AGO79" s="91"/>
      <c r="AGP79" s="91"/>
      <c r="AGQ79" s="91"/>
      <c r="AGR79" s="91"/>
      <c r="AGS79" s="91"/>
      <c r="AGT79" s="91"/>
      <c r="AGU79" s="91"/>
      <c r="AGV79" s="91"/>
      <c r="AGW79" s="91"/>
      <c r="AGX79" s="91"/>
      <c r="AGY79" s="91"/>
      <c r="AGZ79" s="91"/>
      <c r="AHA79" s="91"/>
      <c r="AHB79" s="91"/>
      <c r="AHC79" s="91"/>
      <c r="AHD79" s="91"/>
      <c r="AHE79" s="91"/>
      <c r="AHF79" s="91"/>
      <c r="AHG79" s="91"/>
      <c r="AHH79" s="91"/>
      <c r="AHI79" s="91"/>
      <c r="AHJ79" s="91"/>
      <c r="AHK79" s="91"/>
      <c r="AHL79" s="91"/>
      <c r="AHM79" s="91"/>
      <c r="AHN79" s="91"/>
      <c r="AHO79" s="91"/>
      <c r="AHP79" s="91"/>
      <c r="AHQ79" s="91"/>
      <c r="AHR79" s="91"/>
      <c r="AHS79" s="91"/>
      <c r="AHT79" s="91"/>
      <c r="AHU79" s="91"/>
      <c r="AHV79" s="91"/>
      <c r="AHW79" s="91"/>
      <c r="AHX79" s="91"/>
      <c r="AHY79" s="91"/>
      <c r="AHZ79" s="91"/>
      <c r="AIA79" s="91"/>
      <c r="AIB79" s="91"/>
      <c r="AIC79" s="91"/>
      <c r="AID79" s="91"/>
      <c r="AIE79" s="91"/>
      <c r="AIF79" s="91"/>
      <c r="AIG79" s="91"/>
      <c r="AIH79" s="91"/>
      <c r="AII79" s="91"/>
      <c r="AIJ79" s="91"/>
      <c r="AIK79" s="91"/>
      <c r="AIL79" s="91"/>
      <c r="AIM79" s="91"/>
      <c r="AIN79" s="91"/>
      <c r="AIO79" s="91"/>
      <c r="AIP79" s="91"/>
      <c r="AIQ79" s="91"/>
      <c r="AIR79" s="91"/>
      <c r="AIS79" s="91"/>
      <c r="AIT79" s="91"/>
      <c r="AIU79" s="91"/>
      <c r="AIV79" s="91"/>
      <c r="AIW79" s="91"/>
      <c r="AIX79" s="91"/>
      <c r="AIY79" s="91"/>
      <c r="AIZ79" s="91"/>
      <c r="AJA79" s="91"/>
      <c r="AJB79" s="91"/>
      <c r="AJC79" s="91"/>
      <c r="AJD79" s="91"/>
      <c r="AJE79" s="91"/>
      <c r="AJF79" s="91"/>
      <c r="AJG79" s="91"/>
      <c r="AJH79" s="91"/>
      <c r="AJI79" s="91"/>
      <c r="AJJ79" s="91"/>
      <c r="AJK79" s="91"/>
      <c r="AJL79" s="91"/>
      <c r="AJM79" s="91"/>
      <c r="AJN79" s="91"/>
      <c r="AJO79" s="91"/>
      <c r="AJP79" s="91"/>
      <c r="AJQ79" s="91"/>
      <c r="AJR79" s="91"/>
      <c r="AJS79" s="91"/>
      <c r="AJT79" s="91"/>
      <c r="AJU79" s="91"/>
      <c r="AJV79" s="91"/>
      <c r="AJW79" s="91"/>
      <c r="AJX79" s="91"/>
      <c r="AJY79" s="91"/>
      <c r="AJZ79" s="91"/>
      <c r="AKA79" s="91"/>
      <c r="AKB79" s="91"/>
      <c r="AKC79" s="91"/>
      <c r="AKD79" s="91"/>
      <c r="AKE79" s="91"/>
      <c r="AKF79" s="91"/>
      <c r="AKG79" s="91"/>
      <c r="AKH79" s="91"/>
      <c r="AKI79" s="91"/>
      <c r="AKJ79" s="91"/>
      <c r="AKK79" s="91"/>
      <c r="AKL79" s="91"/>
      <c r="AKM79" s="91"/>
      <c r="AKN79" s="91"/>
      <c r="AKO79" s="91"/>
      <c r="AKP79" s="91"/>
      <c r="AKQ79" s="91"/>
      <c r="AKR79" s="91"/>
      <c r="AKS79" s="91"/>
      <c r="AKT79" s="91"/>
      <c r="AKU79" s="91"/>
      <c r="AKV79" s="91"/>
      <c r="AKW79" s="91"/>
      <c r="AKX79" s="91"/>
      <c r="AKY79" s="91"/>
      <c r="AKZ79" s="91"/>
      <c r="ALA79" s="91"/>
      <c r="ALB79" s="91"/>
      <c r="ALC79" s="91"/>
      <c r="ALD79" s="91"/>
      <c r="ALE79" s="91"/>
      <c r="ALF79" s="91"/>
      <c r="ALG79" s="91"/>
      <c r="ALH79" s="91"/>
      <c r="ALI79" s="91"/>
      <c r="ALJ79" s="91"/>
      <c r="ALK79" s="91"/>
      <c r="ALL79" s="91"/>
      <c r="ALM79" s="91"/>
      <c r="ALN79" s="91"/>
      <c r="ALO79" s="91"/>
      <c r="ALP79" s="91"/>
      <c r="ALQ79" s="91"/>
      <c r="ALR79" s="91"/>
      <c r="ALS79" s="91"/>
      <c r="ALT79" s="91"/>
      <c r="ALU79" s="91"/>
      <c r="ALV79" s="91"/>
      <c r="ALW79" s="91"/>
      <c r="ALX79" s="91"/>
      <c r="ALY79" s="91"/>
      <c r="ALZ79" s="91"/>
      <c r="AMA79" s="91"/>
      <c r="AMB79" s="91"/>
      <c r="AMC79" s="91"/>
      <c r="AMD79" s="91"/>
      <c r="AME79" s="91"/>
      <c r="AMF79" s="91"/>
      <c r="AMG79" s="91"/>
      <c r="AMH79" s="91"/>
      <c r="AMI79" s="91"/>
      <c r="AMJ79" s="91"/>
    </row>
    <row r="80" spans="1:1024" x14ac:dyDescent="0.2">
      <c r="A80" s="91"/>
      <c r="B80" s="52" t="s">
        <v>54</v>
      </c>
      <c r="C80" s="53"/>
      <c r="D80" s="51"/>
      <c r="E80" s="43" t="e">
        <f t="shared" si="1"/>
        <v>#DIV/0!</v>
      </c>
      <c r="F80" s="91"/>
      <c r="G80" s="91"/>
      <c r="H80" s="91"/>
      <c r="I80" s="91"/>
      <c r="J80" s="91"/>
      <c r="K80" s="91"/>
      <c r="L80" s="91"/>
      <c r="M80" s="91"/>
      <c r="N80" s="91"/>
      <c r="O80" s="91"/>
      <c r="P80" s="91"/>
      <c r="Q80" s="91"/>
      <c r="R80" s="91"/>
      <c r="S80" s="91"/>
      <c r="T80" s="91"/>
      <c r="U80" s="91"/>
      <c r="V80" s="91"/>
      <c r="W80" s="91"/>
      <c r="X80" s="91"/>
      <c r="Y80" s="91"/>
      <c r="Z80" s="91"/>
      <c r="AA80" s="91"/>
      <c r="AB80" s="91"/>
      <c r="AC80" s="91"/>
      <c r="AD80" s="91"/>
      <c r="AE80" s="91"/>
      <c r="AF80" s="91"/>
      <c r="AG80" s="91"/>
      <c r="AH80" s="91"/>
      <c r="AI80" s="91"/>
      <c r="AJ80" s="91"/>
      <c r="AK80" s="91"/>
      <c r="AL80" s="91"/>
      <c r="AM80" s="91"/>
      <c r="AN80" s="91"/>
      <c r="AO80" s="91"/>
      <c r="AP80" s="91"/>
      <c r="AQ80" s="91"/>
      <c r="AR80" s="91"/>
      <c r="AS80" s="91"/>
      <c r="AT80" s="91"/>
      <c r="AU80" s="91"/>
      <c r="AV80" s="91"/>
      <c r="AW80" s="91"/>
      <c r="AX80" s="91"/>
      <c r="AY80" s="91"/>
      <c r="AZ80" s="91"/>
      <c r="BA80" s="91"/>
      <c r="BB80" s="91"/>
      <c r="BC80" s="91"/>
      <c r="BD80" s="91"/>
      <c r="BE80" s="91"/>
      <c r="BF80" s="91"/>
      <c r="BG80" s="91"/>
      <c r="BH80" s="91"/>
      <c r="BI80" s="91"/>
      <c r="BJ80" s="91"/>
      <c r="BK80" s="91"/>
      <c r="BL80" s="91"/>
      <c r="BM80" s="91"/>
      <c r="BN80" s="91"/>
      <c r="BO80" s="91"/>
      <c r="BP80" s="91"/>
      <c r="BQ80" s="91"/>
      <c r="BR80" s="91"/>
      <c r="BS80" s="91"/>
      <c r="BT80" s="91"/>
      <c r="BU80" s="91"/>
      <c r="BV80" s="91"/>
      <c r="BW80" s="91"/>
      <c r="BX80" s="91"/>
      <c r="BY80" s="91"/>
      <c r="BZ80" s="91"/>
      <c r="CA80" s="91"/>
      <c r="CB80" s="91"/>
      <c r="CC80" s="91"/>
      <c r="CD80" s="91"/>
      <c r="CE80" s="91"/>
      <c r="CF80" s="91"/>
      <c r="CG80" s="91"/>
      <c r="CH80" s="91"/>
      <c r="CI80" s="91"/>
      <c r="CJ80" s="91"/>
      <c r="CK80" s="91"/>
      <c r="CL80" s="91"/>
      <c r="CM80" s="91"/>
      <c r="CN80" s="91"/>
      <c r="CO80" s="91"/>
      <c r="CP80" s="91"/>
      <c r="CQ80" s="91"/>
      <c r="CR80" s="91"/>
      <c r="CS80" s="91"/>
      <c r="CT80" s="91"/>
      <c r="CU80" s="91"/>
      <c r="CV80" s="91"/>
      <c r="CW80" s="91"/>
      <c r="CX80" s="91"/>
      <c r="CY80" s="91"/>
      <c r="CZ80" s="91"/>
      <c r="DA80" s="91"/>
      <c r="DB80" s="91"/>
      <c r="DC80" s="91"/>
      <c r="DD80" s="91"/>
      <c r="DE80" s="91"/>
      <c r="DF80" s="91"/>
      <c r="DG80" s="91"/>
      <c r="DH80" s="91"/>
      <c r="DI80" s="91"/>
      <c r="DJ80" s="91"/>
      <c r="DK80" s="91"/>
      <c r="DL80" s="91"/>
      <c r="DM80" s="91"/>
      <c r="DN80" s="91"/>
      <c r="DO80" s="91"/>
      <c r="DP80" s="91"/>
      <c r="DQ80" s="91"/>
      <c r="DR80" s="91"/>
      <c r="DS80" s="91"/>
      <c r="DT80" s="91"/>
      <c r="DU80" s="91"/>
      <c r="DV80" s="91"/>
      <c r="DW80" s="91"/>
      <c r="DX80" s="91"/>
      <c r="DY80" s="91"/>
      <c r="DZ80" s="91"/>
      <c r="EA80" s="91"/>
      <c r="EB80" s="91"/>
      <c r="EC80" s="91"/>
      <c r="ED80" s="91"/>
      <c r="EE80" s="91"/>
      <c r="EF80" s="91"/>
      <c r="EG80" s="91"/>
      <c r="EH80" s="91"/>
      <c r="EI80" s="91"/>
      <c r="EJ80" s="91"/>
      <c r="EK80" s="91"/>
      <c r="EL80" s="91"/>
      <c r="EM80" s="91"/>
      <c r="EN80" s="91"/>
      <c r="EO80" s="91"/>
      <c r="EP80" s="91"/>
      <c r="EQ80" s="91"/>
      <c r="ER80" s="91"/>
      <c r="ES80" s="91"/>
      <c r="ET80" s="91"/>
      <c r="EU80" s="91"/>
      <c r="EV80" s="91"/>
      <c r="EW80" s="91"/>
      <c r="EX80" s="91"/>
      <c r="EY80" s="91"/>
      <c r="EZ80" s="91"/>
      <c r="FA80" s="91"/>
      <c r="FB80" s="91"/>
      <c r="FC80" s="91"/>
      <c r="FD80" s="91"/>
      <c r="FE80" s="91"/>
      <c r="FF80" s="91"/>
      <c r="FG80" s="91"/>
      <c r="FH80" s="91"/>
      <c r="FI80" s="91"/>
      <c r="FJ80" s="91"/>
      <c r="FK80" s="91"/>
      <c r="FL80" s="91"/>
      <c r="FM80" s="91"/>
      <c r="FN80" s="91"/>
      <c r="FO80" s="91"/>
      <c r="FP80" s="91"/>
      <c r="FQ80" s="91"/>
      <c r="FR80" s="91"/>
      <c r="FS80" s="91"/>
      <c r="FT80" s="91"/>
      <c r="FU80" s="91"/>
      <c r="FV80" s="91"/>
      <c r="FW80" s="91"/>
      <c r="FX80" s="91"/>
      <c r="FY80" s="91"/>
      <c r="FZ80" s="91"/>
      <c r="GA80" s="91"/>
      <c r="GB80" s="91"/>
      <c r="GC80" s="91"/>
      <c r="GD80" s="91"/>
      <c r="GE80" s="91"/>
      <c r="GF80" s="91"/>
      <c r="GG80" s="91"/>
      <c r="GH80" s="91"/>
      <c r="GI80" s="91"/>
      <c r="GJ80" s="91"/>
      <c r="GK80" s="91"/>
      <c r="GL80" s="91"/>
      <c r="GM80" s="91"/>
      <c r="GN80" s="91"/>
      <c r="GO80" s="91"/>
      <c r="GP80" s="91"/>
      <c r="GQ80" s="91"/>
      <c r="GR80" s="91"/>
      <c r="GS80" s="91"/>
      <c r="GT80" s="91"/>
      <c r="GU80" s="91"/>
      <c r="GV80" s="91"/>
      <c r="GW80" s="91"/>
      <c r="GX80" s="91"/>
      <c r="GY80" s="91"/>
      <c r="GZ80" s="91"/>
      <c r="HA80" s="91"/>
      <c r="HB80" s="91"/>
      <c r="HC80" s="91"/>
      <c r="HD80" s="91"/>
      <c r="HE80" s="91"/>
      <c r="HF80" s="91"/>
      <c r="HG80" s="91"/>
      <c r="HH80" s="91"/>
      <c r="HI80" s="91"/>
      <c r="HJ80" s="91"/>
      <c r="HK80" s="91"/>
      <c r="HL80" s="91"/>
      <c r="HM80" s="91"/>
      <c r="HN80" s="91"/>
      <c r="HO80" s="91"/>
      <c r="HP80" s="91"/>
      <c r="HQ80" s="91"/>
      <c r="HR80" s="91"/>
      <c r="HS80" s="91"/>
      <c r="HT80" s="91"/>
      <c r="HU80" s="91"/>
      <c r="HV80" s="91"/>
      <c r="HW80" s="91"/>
      <c r="HX80" s="91"/>
      <c r="HY80" s="91"/>
      <c r="HZ80" s="91"/>
      <c r="IA80" s="91"/>
      <c r="IB80" s="91"/>
      <c r="IC80" s="91"/>
      <c r="ID80" s="91"/>
      <c r="IE80" s="91"/>
      <c r="IF80" s="91"/>
      <c r="IG80" s="91"/>
      <c r="IH80" s="91"/>
      <c r="II80" s="91"/>
      <c r="IJ80" s="91"/>
      <c r="IK80" s="91"/>
      <c r="IL80" s="91"/>
      <c r="IM80" s="91"/>
      <c r="IN80" s="91"/>
      <c r="IO80" s="91"/>
      <c r="IP80" s="91"/>
      <c r="IQ80" s="91"/>
      <c r="IR80" s="91"/>
      <c r="IS80" s="91"/>
      <c r="IT80" s="91"/>
      <c r="IU80" s="91"/>
      <c r="IV80" s="91"/>
      <c r="IW80" s="91"/>
      <c r="IX80" s="91"/>
      <c r="IY80" s="91"/>
      <c r="IZ80" s="91"/>
      <c r="JA80" s="91"/>
      <c r="JB80" s="91"/>
      <c r="JC80" s="91"/>
      <c r="JD80" s="91"/>
      <c r="JE80" s="91"/>
      <c r="JF80" s="91"/>
      <c r="JG80" s="91"/>
      <c r="JH80" s="91"/>
      <c r="JI80" s="91"/>
      <c r="JJ80" s="91"/>
      <c r="JK80" s="91"/>
      <c r="JL80" s="91"/>
      <c r="JM80" s="91"/>
      <c r="JN80" s="91"/>
      <c r="JO80" s="91"/>
      <c r="JP80" s="91"/>
      <c r="JQ80" s="91"/>
      <c r="JR80" s="91"/>
      <c r="JS80" s="91"/>
      <c r="JT80" s="91"/>
      <c r="JU80" s="91"/>
      <c r="JV80" s="91"/>
      <c r="JW80" s="91"/>
      <c r="JX80" s="91"/>
      <c r="JY80" s="91"/>
      <c r="JZ80" s="91"/>
      <c r="KA80" s="91"/>
      <c r="KB80" s="91"/>
      <c r="KC80" s="91"/>
      <c r="KD80" s="91"/>
      <c r="KE80" s="91"/>
      <c r="KF80" s="91"/>
      <c r="KG80" s="91"/>
      <c r="KH80" s="91"/>
      <c r="KI80" s="91"/>
      <c r="KJ80" s="91"/>
      <c r="KK80" s="91"/>
      <c r="KL80" s="91"/>
      <c r="KM80" s="91"/>
      <c r="KN80" s="91"/>
      <c r="KO80" s="91"/>
      <c r="KP80" s="91"/>
      <c r="KQ80" s="91"/>
      <c r="KR80" s="91"/>
      <c r="KS80" s="91"/>
      <c r="KT80" s="91"/>
      <c r="KU80" s="91"/>
      <c r="KV80" s="91"/>
      <c r="KW80" s="91"/>
      <c r="KX80" s="91"/>
      <c r="KY80" s="91"/>
      <c r="KZ80" s="91"/>
      <c r="LA80" s="91"/>
      <c r="LB80" s="91"/>
      <c r="LC80" s="91"/>
      <c r="LD80" s="91"/>
      <c r="LE80" s="91"/>
      <c r="LF80" s="91"/>
      <c r="LG80" s="91"/>
      <c r="LH80" s="91"/>
      <c r="LI80" s="91"/>
      <c r="LJ80" s="91"/>
      <c r="LK80" s="91"/>
      <c r="LL80" s="91"/>
      <c r="LM80" s="91"/>
      <c r="LN80" s="91"/>
      <c r="LO80" s="91"/>
      <c r="LP80" s="91"/>
      <c r="LQ80" s="91"/>
      <c r="LR80" s="91"/>
      <c r="LS80" s="91"/>
      <c r="LT80" s="91"/>
      <c r="LU80" s="91"/>
      <c r="LV80" s="91"/>
      <c r="LW80" s="91"/>
      <c r="LX80" s="91"/>
      <c r="LY80" s="91"/>
      <c r="LZ80" s="91"/>
      <c r="MA80" s="91"/>
      <c r="MB80" s="91"/>
      <c r="MC80" s="91"/>
      <c r="MD80" s="91"/>
      <c r="ME80" s="91"/>
      <c r="MF80" s="91"/>
      <c r="MG80" s="91"/>
      <c r="MH80" s="91"/>
      <c r="MI80" s="91"/>
      <c r="MJ80" s="91"/>
      <c r="MK80" s="91"/>
      <c r="ML80" s="91"/>
      <c r="MM80" s="91"/>
      <c r="MN80" s="91"/>
      <c r="MO80" s="91"/>
      <c r="MP80" s="91"/>
      <c r="MQ80" s="91"/>
      <c r="MR80" s="91"/>
      <c r="MS80" s="91"/>
      <c r="MT80" s="91"/>
      <c r="MU80" s="91"/>
      <c r="MV80" s="91"/>
      <c r="MW80" s="91"/>
      <c r="MX80" s="91"/>
      <c r="MY80" s="91"/>
      <c r="MZ80" s="91"/>
      <c r="NA80" s="91"/>
      <c r="NB80" s="91"/>
      <c r="NC80" s="91"/>
      <c r="ND80" s="91"/>
      <c r="NE80" s="91"/>
      <c r="NF80" s="91"/>
      <c r="NG80" s="91"/>
      <c r="NH80" s="91"/>
      <c r="NI80" s="91"/>
      <c r="NJ80" s="91"/>
      <c r="NK80" s="91"/>
      <c r="NL80" s="91"/>
      <c r="NM80" s="91"/>
      <c r="NN80" s="91"/>
      <c r="NO80" s="91"/>
      <c r="NP80" s="91"/>
      <c r="NQ80" s="91"/>
      <c r="NR80" s="91"/>
      <c r="NS80" s="91"/>
      <c r="NT80" s="91"/>
      <c r="NU80" s="91"/>
      <c r="NV80" s="91"/>
      <c r="NW80" s="91"/>
      <c r="NX80" s="91"/>
      <c r="NY80" s="91"/>
      <c r="NZ80" s="91"/>
      <c r="OA80" s="91"/>
      <c r="OB80" s="91"/>
      <c r="OC80" s="91"/>
      <c r="OD80" s="91"/>
      <c r="OE80" s="91"/>
      <c r="OF80" s="91"/>
      <c r="OG80" s="91"/>
      <c r="OH80" s="91"/>
      <c r="OI80" s="91"/>
      <c r="OJ80" s="91"/>
      <c r="OK80" s="91"/>
      <c r="OL80" s="91"/>
      <c r="OM80" s="91"/>
      <c r="ON80" s="91"/>
      <c r="OO80" s="91"/>
      <c r="OP80" s="91"/>
      <c r="OQ80" s="91"/>
      <c r="OR80" s="91"/>
      <c r="OS80" s="91"/>
      <c r="OT80" s="91"/>
      <c r="OU80" s="91"/>
      <c r="OV80" s="91"/>
      <c r="OW80" s="91"/>
      <c r="OX80" s="91"/>
      <c r="OY80" s="91"/>
      <c r="OZ80" s="91"/>
      <c r="PA80" s="91"/>
      <c r="PB80" s="91"/>
      <c r="PC80" s="91"/>
      <c r="PD80" s="91"/>
      <c r="PE80" s="91"/>
      <c r="PF80" s="91"/>
      <c r="PG80" s="91"/>
      <c r="PH80" s="91"/>
      <c r="PI80" s="91"/>
      <c r="PJ80" s="91"/>
      <c r="PK80" s="91"/>
      <c r="PL80" s="91"/>
      <c r="PM80" s="91"/>
      <c r="PN80" s="91"/>
      <c r="PO80" s="91"/>
      <c r="PP80" s="91"/>
      <c r="PQ80" s="91"/>
      <c r="PR80" s="91"/>
      <c r="PS80" s="91"/>
      <c r="PT80" s="91"/>
      <c r="PU80" s="91"/>
      <c r="PV80" s="91"/>
      <c r="PW80" s="91"/>
      <c r="PX80" s="91"/>
      <c r="PY80" s="91"/>
      <c r="PZ80" s="91"/>
      <c r="QA80" s="91"/>
      <c r="QB80" s="91"/>
      <c r="QC80" s="91"/>
      <c r="QD80" s="91"/>
      <c r="QE80" s="91"/>
      <c r="QF80" s="91"/>
      <c r="QG80" s="91"/>
      <c r="QH80" s="91"/>
      <c r="QI80" s="91"/>
      <c r="QJ80" s="91"/>
      <c r="QK80" s="91"/>
      <c r="QL80" s="91"/>
      <c r="QM80" s="91"/>
      <c r="QN80" s="91"/>
      <c r="QO80" s="91"/>
      <c r="QP80" s="91"/>
      <c r="QQ80" s="91"/>
      <c r="QR80" s="91"/>
      <c r="QS80" s="91"/>
      <c r="QT80" s="91"/>
      <c r="QU80" s="91"/>
      <c r="QV80" s="91"/>
      <c r="QW80" s="91"/>
      <c r="QX80" s="91"/>
      <c r="QY80" s="91"/>
      <c r="QZ80" s="91"/>
      <c r="RA80" s="91"/>
      <c r="RB80" s="91"/>
      <c r="RC80" s="91"/>
      <c r="RD80" s="91"/>
      <c r="RE80" s="91"/>
      <c r="RF80" s="91"/>
      <c r="RG80" s="91"/>
      <c r="RH80" s="91"/>
      <c r="RI80" s="91"/>
      <c r="RJ80" s="91"/>
      <c r="RK80" s="91"/>
      <c r="RL80" s="91"/>
      <c r="RM80" s="91"/>
      <c r="RN80" s="91"/>
      <c r="RO80" s="91"/>
      <c r="RP80" s="91"/>
      <c r="RQ80" s="91"/>
      <c r="RR80" s="91"/>
      <c r="RS80" s="91"/>
      <c r="RT80" s="91"/>
      <c r="RU80" s="91"/>
      <c r="RV80" s="91"/>
      <c r="RW80" s="91"/>
      <c r="RX80" s="91"/>
      <c r="RY80" s="91"/>
      <c r="RZ80" s="91"/>
      <c r="SA80" s="91"/>
      <c r="SB80" s="91"/>
      <c r="SC80" s="91"/>
      <c r="SD80" s="91"/>
      <c r="SE80" s="91"/>
      <c r="SF80" s="91"/>
      <c r="SG80" s="91"/>
      <c r="SH80" s="91"/>
      <c r="SI80" s="91"/>
      <c r="SJ80" s="91"/>
      <c r="SK80" s="91"/>
      <c r="SL80" s="91"/>
      <c r="SM80" s="91"/>
      <c r="SN80" s="91"/>
      <c r="SO80" s="91"/>
      <c r="SP80" s="91"/>
      <c r="SQ80" s="91"/>
      <c r="SR80" s="91"/>
      <c r="SS80" s="91"/>
      <c r="ST80" s="91"/>
      <c r="SU80" s="91"/>
      <c r="SV80" s="91"/>
      <c r="SW80" s="91"/>
      <c r="SX80" s="91"/>
      <c r="SY80" s="91"/>
      <c r="SZ80" s="91"/>
      <c r="TA80" s="91"/>
      <c r="TB80" s="91"/>
      <c r="TC80" s="91"/>
      <c r="TD80" s="91"/>
      <c r="TE80" s="91"/>
      <c r="TF80" s="91"/>
      <c r="TG80" s="91"/>
      <c r="TH80" s="91"/>
      <c r="TI80" s="91"/>
      <c r="TJ80" s="91"/>
      <c r="TK80" s="91"/>
      <c r="TL80" s="91"/>
      <c r="TM80" s="91"/>
      <c r="TN80" s="91"/>
      <c r="TO80" s="91"/>
      <c r="TP80" s="91"/>
      <c r="TQ80" s="91"/>
      <c r="TR80" s="91"/>
      <c r="TS80" s="91"/>
      <c r="TT80" s="91"/>
      <c r="TU80" s="91"/>
      <c r="TV80" s="91"/>
      <c r="TW80" s="91"/>
      <c r="TX80" s="91"/>
      <c r="TY80" s="91"/>
      <c r="TZ80" s="91"/>
      <c r="UA80" s="91"/>
      <c r="UB80" s="91"/>
      <c r="UC80" s="91"/>
      <c r="UD80" s="91"/>
      <c r="UE80" s="91"/>
      <c r="UF80" s="91"/>
      <c r="UG80" s="91"/>
      <c r="UH80" s="91"/>
      <c r="UI80" s="91"/>
      <c r="UJ80" s="91"/>
      <c r="UK80" s="91"/>
      <c r="UL80" s="91"/>
      <c r="UM80" s="91"/>
      <c r="UN80" s="91"/>
      <c r="UO80" s="91"/>
      <c r="UP80" s="91"/>
      <c r="UQ80" s="91"/>
      <c r="UR80" s="91"/>
      <c r="US80" s="91"/>
      <c r="UT80" s="91"/>
      <c r="UU80" s="91"/>
      <c r="UV80" s="91"/>
      <c r="UW80" s="91"/>
      <c r="UX80" s="91"/>
      <c r="UY80" s="91"/>
      <c r="UZ80" s="91"/>
      <c r="VA80" s="91"/>
      <c r="VB80" s="91"/>
      <c r="VC80" s="91"/>
      <c r="VD80" s="91"/>
      <c r="VE80" s="91"/>
      <c r="VF80" s="91"/>
      <c r="VG80" s="91"/>
      <c r="VH80" s="91"/>
      <c r="VI80" s="91"/>
      <c r="VJ80" s="91"/>
      <c r="VK80" s="91"/>
      <c r="VL80" s="91"/>
      <c r="VM80" s="91"/>
      <c r="VN80" s="91"/>
      <c r="VO80" s="91"/>
      <c r="VP80" s="91"/>
      <c r="VQ80" s="91"/>
      <c r="VR80" s="91"/>
      <c r="VS80" s="91"/>
      <c r="VT80" s="91"/>
      <c r="VU80" s="91"/>
      <c r="VV80" s="91"/>
      <c r="VW80" s="91"/>
      <c r="VX80" s="91"/>
      <c r="VY80" s="91"/>
      <c r="VZ80" s="91"/>
      <c r="WA80" s="91"/>
      <c r="WB80" s="91"/>
      <c r="WC80" s="91"/>
      <c r="WD80" s="91"/>
      <c r="WE80" s="91"/>
      <c r="WF80" s="91"/>
      <c r="WG80" s="91"/>
      <c r="WH80" s="91"/>
      <c r="WI80" s="91"/>
      <c r="WJ80" s="91"/>
      <c r="WK80" s="91"/>
      <c r="WL80" s="91"/>
      <c r="WM80" s="91"/>
      <c r="WN80" s="91"/>
      <c r="WO80" s="91"/>
      <c r="WP80" s="91"/>
      <c r="WQ80" s="91"/>
      <c r="WR80" s="91"/>
      <c r="WS80" s="91"/>
      <c r="WT80" s="91"/>
      <c r="WU80" s="91"/>
      <c r="WV80" s="91"/>
      <c r="WW80" s="91"/>
      <c r="WX80" s="91"/>
      <c r="WY80" s="91"/>
      <c r="WZ80" s="91"/>
      <c r="XA80" s="91"/>
      <c r="XB80" s="91"/>
      <c r="XC80" s="91"/>
      <c r="XD80" s="91"/>
      <c r="XE80" s="91"/>
      <c r="XF80" s="91"/>
      <c r="XG80" s="91"/>
      <c r="XH80" s="91"/>
      <c r="XI80" s="91"/>
      <c r="XJ80" s="91"/>
      <c r="XK80" s="91"/>
      <c r="XL80" s="91"/>
      <c r="XM80" s="91"/>
      <c r="XN80" s="91"/>
      <c r="XO80" s="91"/>
      <c r="XP80" s="91"/>
      <c r="XQ80" s="91"/>
      <c r="XR80" s="91"/>
      <c r="XS80" s="91"/>
      <c r="XT80" s="91"/>
      <c r="XU80" s="91"/>
      <c r="XV80" s="91"/>
      <c r="XW80" s="91"/>
      <c r="XX80" s="91"/>
      <c r="XY80" s="91"/>
      <c r="XZ80" s="91"/>
      <c r="YA80" s="91"/>
      <c r="YB80" s="91"/>
      <c r="YC80" s="91"/>
      <c r="YD80" s="91"/>
      <c r="YE80" s="91"/>
      <c r="YF80" s="91"/>
      <c r="YG80" s="91"/>
      <c r="YH80" s="91"/>
      <c r="YI80" s="91"/>
      <c r="YJ80" s="91"/>
      <c r="YK80" s="91"/>
      <c r="YL80" s="91"/>
      <c r="YM80" s="91"/>
      <c r="YN80" s="91"/>
      <c r="YO80" s="91"/>
      <c r="YP80" s="91"/>
      <c r="YQ80" s="91"/>
      <c r="YR80" s="91"/>
      <c r="YS80" s="91"/>
      <c r="YT80" s="91"/>
      <c r="YU80" s="91"/>
      <c r="YV80" s="91"/>
      <c r="YW80" s="91"/>
      <c r="YX80" s="91"/>
      <c r="YY80" s="91"/>
      <c r="YZ80" s="91"/>
      <c r="ZA80" s="91"/>
      <c r="ZB80" s="91"/>
      <c r="ZC80" s="91"/>
      <c r="ZD80" s="91"/>
      <c r="ZE80" s="91"/>
      <c r="ZF80" s="91"/>
      <c r="ZG80" s="91"/>
      <c r="ZH80" s="91"/>
      <c r="ZI80" s="91"/>
      <c r="ZJ80" s="91"/>
      <c r="ZK80" s="91"/>
      <c r="ZL80" s="91"/>
      <c r="ZM80" s="91"/>
      <c r="ZN80" s="91"/>
      <c r="ZO80" s="91"/>
      <c r="ZP80" s="91"/>
      <c r="ZQ80" s="91"/>
      <c r="ZR80" s="91"/>
      <c r="ZS80" s="91"/>
      <c r="ZT80" s="91"/>
      <c r="ZU80" s="91"/>
      <c r="ZV80" s="91"/>
      <c r="ZW80" s="91"/>
      <c r="ZX80" s="91"/>
      <c r="ZY80" s="91"/>
      <c r="ZZ80" s="91"/>
      <c r="AAA80" s="91"/>
      <c r="AAB80" s="91"/>
      <c r="AAC80" s="91"/>
      <c r="AAD80" s="91"/>
      <c r="AAE80" s="91"/>
      <c r="AAF80" s="91"/>
      <c r="AAG80" s="91"/>
      <c r="AAH80" s="91"/>
      <c r="AAI80" s="91"/>
      <c r="AAJ80" s="91"/>
      <c r="AAK80" s="91"/>
      <c r="AAL80" s="91"/>
      <c r="AAM80" s="91"/>
      <c r="AAN80" s="91"/>
      <c r="AAO80" s="91"/>
      <c r="AAP80" s="91"/>
      <c r="AAQ80" s="91"/>
      <c r="AAR80" s="91"/>
      <c r="AAS80" s="91"/>
      <c r="AAT80" s="91"/>
      <c r="AAU80" s="91"/>
      <c r="AAV80" s="91"/>
      <c r="AAW80" s="91"/>
      <c r="AAX80" s="91"/>
      <c r="AAY80" s="91"/>
      <c r="AAZ80" s="91"/>
      <c r="ABA80" s="91"/>
      <c r="ABB80" s="91"/>
      <c r="ABC80" s="91"/>
      <c r="ABD80" s="91"/>
      <c r="ABE80" s="91"/>
      <c r="ABF80" s="91"/>
      <c r="ABG80" s="91"/>
      <c r="ABH80" s="91"/>
      <c r="ABI80" s="91"/>
      <c r="ABJ80" s="91"/>
      <c r="ABK80" s="91"/>
      <c r="ABL80" s="91"/>
      <c r="ABM80" s="91"/>
      <c r="ABN80" s="91"/>
      <c r="ABO80" s="91"/>
      <c r="ABP80" s="91"/>
      <c r="ABQ80" s="91"/>
      <c r="ABR80" s="91"/>
      <c r="ABS80" s="91"/>
      <c r="ABT80" s="91"/>
      <c r="ABU80" s="91"/>
      <c r="ABV80" s="91"/>
      <c r="ABW80" s="91"/>
      <c r="ABX80" s="91"/>
      <c r="ABY80" s="91"/>
      <c r="ABZ80" s="91"/>
      <c r="ACA80" s="91"/>
      <c r="ACB80" s="91"/>
      <c r="ACC80" s="91"/>
      <c r="ACD80" s="91"/>
      <c r="ACE80" s="91"/>
      <c r="ACF80" s="91"/>
      <c r="ACG80" s="91"/>
      <c r="ACH80" s="91"/>
      <c r="ACI80" s="91"/>
      <c r="ACJ80" s="91"/>
      <c r="ACK80" s="91"/>
      <c r="ACL80" s="91"/>
      <c r="ACM80" s="91"/>
      <c r="ACN80" s="91"/>
      <c r="ACO80" s="91"/>
      <c r="ACP80" s="91"/>
      <c r="ACQ80" s="91"/>
      <c r="ACR80" s="91"/>
      <c r="ACS80" s="91"/>
      <c r="ACT80" s="91"/>
      <c r="ACU80" s="91"/>
      <c r="ACV80" s="91"/>
      <c r="ACW80" s="91"/>
      <c r="ACX80" s="91"/>
      <c r="ACY80" s="91"/>
      <c r="ACZ80" s="91"/>
      <c r="ADA80" s="91"/>
      <c r="ADB80" s="91"/>
      <c r="ADC80" s="91"/>
      <c r="ADD80" s="91"/>
      <c r="ADE80" s="91"/>
      <c r="ADF80" s="91"/>
      <c r="ADG80" s="91"/>
      <c r="ADH80" s="91"/>
      <c r="ADI80" s="91"/>
      <c r="ADJ80" s="91"/>
      <c r="ADK80" s="91"/>
      <c r="ADL80" s="91"/>
      <c r="ADM80" s="91"/>
      <c r="ADN80" s="91"/>
      <c r="ADO80" s="91"/>
      <c r="ADP80" s="91"/>
      <c r="ADQ80" s="91"/>
      <c r="ADR80" s="91"/>
      <c r="ADS80" s="91"/>
      <c r="ADT80" s="91"/>
      <c r="ADU80" s="91"/>
      <c r="ADV80" s="91"/>
      <c r="ADW80" s="91"/>
      <c r="ADX80" s="91"/>
      <c r="ADY80" s="91"/>
      <c r="ADZ80" s="91"/>
      <c r="AEA80" s="91"/>
      <c r="AEB80" s="91"/>
      <c r="AEC80" s="91"/>
      <c r="AED80" s="91"/>
      <c r="AEE80" s="91"/>
      <c r="AEF80" s="91"/>
      <c r="AEG80" s="91"/>
      <c r="AEH80" s="91"/>
      <c r="AEI80" s="91"/>
      <c r="AEJ80" s="91"/>
      <c r="AEK80" s="91"/>
      <c r="AEL80" s="91"/>
      <c r="AEM80" s="91"/>
      <c r="AEN80" s="91"/>
      <c r="AEO80" s="91"/>
      <c r="AEP80" s="91"/>
      <c r="AEQ80" s="91"/>
      <c r="AER80" s="91"/>
      <c r="AES80" s="91"/>
      <c r="AET80" s="91"/>
      <c r="AEU80" s="91"/>
      <c r="AEV80" s="91"/>
      <c r="AEW80" s="91"/>
      <c r="AEX80" s="91"/>
      <c r="AEY80" s="91"/>
      <c r="AEZ80" s="91"/>
      <c r="AFA80" s="91"/>
      <c r="AFB80" s="91"/>
      <c r="AFC80" s="91"/>
      <c r="AFD80" s="91"/>
      <c r="AFE80" s="91"/>
      <c r="AFF80" s="91"/>
      <c r="AFG80" s="91"/>
      <c r="AFH80" s="91"/>
      <c r="AFI80" s="91"/>
      <c r="AFJ80" s="91"/>
      <c r="AFK80" s="91"/>
      <c r="AFL80" s="91"/>
      <c r="AFM80" s="91"/>
      <c r="AFN80" s="91"/>
      <c r="AFO80" s="91"/>
      <c r="AFP80" s="91"/>
      <c r="AFQ80" s="91"/>
      <c r="AFR80" s="91"/>
      <c r="AFS80" s="91"/>
      <c r="AFT80" s="91"/>
      <c r="AFU80" s="91"/>
      <c r="AFV80" s="91"/>
      <c r="AFW80" s="91"/>
      <c r="AFX80" s="91"/>
      <c r="AFY80" s="91"/>
      <c r="AFZ80" s="91"/>
      <c r="AGA80" s="91"/>
      <c r="AGB80" s="91"/>
      <c r="AGC80" s="91"/>
      <c r="AGD80" s="91"/>
      <c r="AGE80" s="91"/>
      <c r="AGF80" s="91"/>
      <c r="AGG80" s="91"/>
      <c r="AGH80" s="91"/>
      <c r="AGI80" s="91"/>
      <c r="AGJ80" s="91"/>
      <c r="AGK80" s="91"/>
      <c r="AGL80" s="91"/>
      <c r="AGM80" s="91"/>
      <c r="AGN80" s="91"/>
      <c r="AGO80" s="91"/>
      <c r="AGP80" s="91"/>
      <c r="AGQ80" s="91"/>
      <c r="AGR80" s="91"/>
      <c r="AGS80" s="91"/>
      <c r="AGT80" s="91"/>
      <c r="AGU80" s="91"/>
      <c r="AGV80" s="91"/>
      <c r="AGW80" s="91"/>
      <c r="AGX80" s="91"/>
      <c r="AGY80" s="91"/>
      <c r="AGZ80" s="91"/>
      <c r="AHA80" s="91"/>
      <c r="AHB80" s="91"/>
      <c r="AHC80" s="91"/>
      <c r="AHD80" s="91"/>
      <c r="AHE80" s="91"/>
      <c r="AHF80" s="91"/>
      <c r="AHG80" s="91"/>
      <c r="AHH80" s="91"/>
      <c r="AHI80" s="91"/>
      <c r="AHJ80" s="91"/>
      <c r="AHK80" s="91"/>
      <c r="AHL80" s="91"/>
      <c r="AHM80" s="91"/>
      <c r="AHN80" s="91"/>
      <c r="AHO80" s="91"/>
      <c r="AHP80" s="91"/>
      <c r="AHQ80" s="91"/>
      <c r="AHR80" s="91"/>
      <c r="AHS80" s="91"/>
      <c r="AHT80" s="91"/>
      <c r="AHU80" s="91"/>
      <c r="AHV80" s="91"/>
      <c r="AHW80" s="91"/>
      <c r="AHX80" s="91"/>
      <c r="AHY80" s="91"/>
      <c r="AHZ80" s="91"/>
      <c r="AIA80" s="91"/>
      <c r="AIB80" s="91"/>
      <c r="AIC80" s="91"/>
      <c r="AID80" s="91"/>
      <c r="AIE80" s="91"/>
      <c r="AIF80" s="91"/>
      <c r="AIG80" s="91"/>
      <c r="AIH80" s="91"/>
      <c r="AII80" s="91"/>
      <c r="AIJ80" s="91"/>
      <c r="AIK80" s="91"/>
      <c r="AIL80" s="91"/>
      <c r="AIM80" s="91"/>
      <c r="AIN80" s="91"/>
      <c r="AIO80" s="91"/>
      <c r="AIP80" s="91"/>
      <c r="AIQ80" s="91"/>
      <c r="AIR80" s="91"/>
      <c r="AIS80" s="91"/>
      <c r="AIT80" s="91"/>
      <c r="AIU80" s="91"/>
      <c r="AIV80" s="91"/>
      <c r="AIW80" s="91"/>
      <c r="AIX80" s="91"/>
      <c r="AIY80" s="91"/>
      <c r="AIZ80" s="91"/>
      <c r="AJA80" s="91"/>
      <c r="AJB80" s="91"/>
      <c r="AJC80" s="91"/>
      <c r="AJD80" s="91"/>
      <c r="AJE80" s="91"/>
      <c r="AJF80" s="91"/>
      <c r="AJG80" s="91"/>
      <c r="AJH80" s="91"/>
      <c r="AJI80" s="91"/>
      <c r="AJJ80" s="91"/>
      <c r="AJK80" s="91"/>
      <c r="AJL80" s="91"/>
      <c r="AJM80" s="91"/>
      <c r="AJN80" s="91"/>
      <c r="AJO80" s="91"/>
      <c r="AJP80" s="91"/>
      <c r="AJQ80" s="91"/>
      <c r="AJR80" s="91"/>
      <c r="AJS80" s="91"/>
      <c r="AJT80" s="91"/>
      <c r="AJU80" s="91"/>
      <c r="AJV80" s="91"/>
      <c r="AJW80" s="91"/>
      <c r="AJX80" s="91"/>
      <c r="AJY80" s="91"/>
      <c r="AJZ80" s="91"/>
      <c r="AKA80" s="91"/>
      <c r="AKB80" s="91"/>
      <c r="AKC80" s="91"/>
      <c r="AKD80" s="91"/>
      <c r="AKE80" s="91"/>
      <c r="AKF80" s="91"/>
      <c r="AKG80" s="91"/>
      <c r="AKH80" s="91"/>
      <c r="AKI80" s="91"/>
      <c r="AKJ80" s="91"/>
      <c r="AKK80" s="91"/>
      <c r="AKL80" s="91"/>
      <c r="AKM80" s="91"/>
      <c r="AKN80" s="91"/>
      <c r="AKO80" s="91"/>
      <c r="AKP80" s="91"/>
      <c r="AKQ80" s="91"/>
      <c r="AKR80" s="91"/>
      <c r="AKS80" s="91"/>
      <c r="AKT80" s="91"/>
      <c r="AKU80" s="91"/>
      <c r="AKV80" s="91"/>
      <c r="AKW80" s="91"/>
      <c r="AKX80" s="91"/>
      <c r="AKY80" s="91"/>
      <c r="AKZ80" s="91"/>
      <c r="ALA80" s="91"/>
      <c r="ALB80" s="91"/>
      <c r="ALC80" s="91"/>
      <c r="ALD80" s="91"/>
      <c r="ALE80" s="91"/>
      <c r="ALF80" s="91"/>
      <c r="ALG80" s="91"/>
      <c r="ALH80" s="91"/>
      <c r="ALI80" s="91"/>
      <c r="ALJ80" s="91"/>
      <c r="ALK80" s="91"/>
      <c r="ALL80" s="91"/>
      <c r="ALM80" s="91"/>
      <c r="ALN80" s="91"/>
      <c r="ALO80" s="91"/>
      <c r="ALP80" s="91"/>
      <c r="ALQ80" s="91"/>
      <c r="ALR80" s="91"/>
      <c r="ALS80" s="91"/>
      <c r="ALT80" s="91"/>
      <c r="ALU80" s="91"/>
      <c r="ALV80" s="91"/>
      <c r="ALW80" s="91"/>
      <c r="ALX80" s="91"/>
      <c r="ALY80" s="91"/>
      <c r="ALZ80" s="91"/>
      <c r="AMA80" s="91"/>
      <c r="AMB80" s="91"/>
      <c r="AMC80" s="91"/>
      <c r="AMD80" s="91"/>
      <c r="AME80" s="91"/>
      <c r="AMF80" s="91"/>
      <c r="AMG80" s="91"/>
      <c r="AMH80" s="91"/>
      <c r="AMI80" s="91"/>
      <c r="AMJ80" s="91"/>
    </row>
    <row r="81" spans="1:1024" x14ac:dyDescent="0.2">
      <c r="A81" s="91"/>
      <c r="B81" s="52" t="s">
        <v>55</v>
      </c>
      <c r="C81" s="53"/>
      <c r="D81" s="51"/>
      <c r="E81" s="43" t="e">
        <f t="shared" si="1"/>
        <v>#DIV/0!</v>
      </c>
      <c r="F81" s="91"/>
      <c r="G81" s="91"/>
      <c r="H81" s="91"/>
      <c r="I81" s="91"/>
      <c r="J81" s="91"/>
      <c r="K81" s="91"/>
      <c r="L81" s="91"/>
      <c r="M81" s="91"/>
      <c r="N81" s="91"/>
      <c r="O81" s="91"/>
      <c r="P81" s="91"/>
      <c r="Q81" s="91"/>
      <c r="R81" s="91"/>
      <c r="S81" s="91"/>
      <c r="T81" s="91"/>
      <c r="U81" s="91"/>
      <c r="V81" s="91"/>
      <c r="W81" s="91"/>
      <c r="X81" s="91"/>
      <c r="Y81" s="91"/>
      <c r="Z81" s="91"/>
      <c r="AA81" s="91"/>
      <c r="AB81" s="91"/>
      <c r="AC81" s="91"/>
      <c r="AD81" s="91"/>
      <c r="AE81" s="91"/>
      <c r="AF81" s="91"/>
      <c r="AG81" s="91"/>
      <c r="AH81" s="91"/>
      <c r="AI81" s="91"/>
      <c r="AJ81" s="91"/>
      <c r="AK81" s="91"/>
      <c r="AL81" s="91"/>
      <c r="AM81" s="91"/>
      <c r="AN81" s="91"/>
      <c r="AO81" s="91"/>
      <c r="AP81" s="91"/>
      <c r="AQ81" s="91"/>
      <c r="AR81" s="91"/>
      <c r="AS81" s="91"/>
      <c r="AT81" s="91"/>
      <c r="AU81" s="91"/>
      <c r="AV81" s="91"/>
      <c r="AW81" s="91"/>
      <c r="AX81" s="91"/>
      <c r="AY81" s="91"/>
      <c r="AZ81" s="91"/>
      <c r="BA81" s="91"/>
      <c r="BB81" s="91"/>
      <c r="BC81" s="91"/>
      <c r="BD81" s="91"/>
      <c r="BE81" s="91"/>
      <c r="BF81" s="91"/>
      <c r="BG81" s="91"/>
      <c r="BH81" s="91"/>
      <c r="BI81" s="91"/>
      <c r="BJ81" s="91"/>
      <c r="BK81" s="91"/>
      <c r="BL81" s="91"/>
      <c r="BM81" s="91"/>
      <c r="BN81" s="91"/>
      <c r="BO81" s="91"/>
      <c r="BP81" s="91"/>
      <c r="BQ81" s="91"/>
      <c r="BR81" s="91"/>
      <c r="BS81" s="91"/>
      <c r="BT81" s="91"/>
      <c r="BU81" s="91"/>
      <c r="BV81" s="91"/>
      <c r="BW81" s="91"/>
      <c r="BX81" s="91"/>
      <c r="BY81" s="91"/>
      <c r="BZ81" s="91"/>
      <c r="CA81" s="91"/>
      <c r="CB81" s="91"/>
      <c r="CC81" s="91"/>
      <c r="CD81" s="91"/>
      <c r="CE81" s="91"/>
      <c r="CF81" s="91"/>
      <c r="CG81" s="91"/>
      <c r="CH81" s="91"/>
      <c r="CI81" s="91"/>
      <c r="CJ81" s="91"/>
      <c r="CK81" s="91"/>
      <c r="CL81" s="91"/>
      <c r="CM81" s="91"/>
      <c r="CN81" s="91"/>
      <c r="CO81" s="91"/>
      <c r="CP81" s="91"/>
      <c r="CQ81" s="91"/>
      <c r="CR81" s="91"/>
      <c r="CS81" s="91"/>
      <c r="CT81" s="91"/>
      <c r="CU81" s="91"/>
      <c r="CV81" s="91"/>
      <c r="CW81" s="91"/>
      <c r="CX81" s="91"/>
      <c r="CY81" s="91"/>
      <c r="CZ81" s="91"/>
      <c r="DA81" s="91"/>
      <c r="DB81" s="91"/>
      <c r="DC81" s="91"/>
      <c r="DD81" s="91"/>
      <c r="DE81" s="91"/>
      <c r="DF81" s="91"/>
      <c r="DG81" s="91"/>
      <c r="DH81" s="91"/>
      <c r="DI81" s="91"/>
      <c r="DJ81" s="91"/>
      <c r="DK81" s="91"/>
      <c r="DL81" s="91"/>
      <c r="DM81" s="91"/>
      <c r="DN81" s="91"/>
      <c r="DO81" s="91"/>
      <c r="DP81" s="91"/>
      <c r="DQ81" s="91"/>
      <c r="DR81" s="91"/>
      <c r="DS81" s="91"/>
      <c r="DT81" s="91"/>
      <c r="DU81" s="91"/>
      <c r="DV81" s="91"/>
      <c r="DW81" s="91"/>
      <c r="DX81" s="91"/>
      <c r="DY81" s="91"/>
      <c r="DZ81" s="91"/>
      <c r="EA81" s="91"/>
      <c r="EB81" s="91"/>
      <c r="EC81" s="91"/>
      <c r="ED81" s="91"/>
      <c r="EE81" s="91"/>
      <c r="EF81" s="91"/>
      <c r="EG81" s="91"/>
      <c r="EH81" s="91"/>
      <c r="EI81" s="91"/>
      <c r="EJ81" s="91"/>
      <c r="EK81" s="91"/>
      <c r="EL81" s="91"/>
      <c r="EM81" s="91"/>
      <c r="EN81" s="91"/>
      <c r="EO81" s="91"/>
      <c r="EP81" s="91"/>
      <c r="EQ81" s="91"/>
      <c r="ER81" s="91"/>
      <c r="ES81" s="91"/>
      <c r="ET81" s="91"/>
      <c r="EU81" s="91"/>
      <c r="EV81" s="91"/>
      <c r="EW81" s="91"/>
      <c r="EX81" s="91"/>
      <c r="EY81" s="91"/>
      <c r="EZ81" s="91"/>
      <c r="FA81" s="91"/>
      <c r="FB81" s="91"/>
      <c r="FC81" s="91"/>
      <c r="FD81" s="91"/>
      <c r="FE81" s="91"/>
      <c r="FF81" s="91"/>
      <c r="FG81" s="91"/>
      <c r="FH81" s="91"/>
      <c r="FI81" s="91"/>
      <c r="FJ81" s="91"/>
      <c r="FK81" s="91"/>
      <c r="FL81" s="91"/>
      <c r="FM81" s="91"/>
      <c r="FN81" s="91"/>
      <c r="FO81" s="91"/>
      <c r="FP81" s="91"/>
      <c r="FQ81" s="91"/>
      <c r="FR81" s="91"/>
      <c r="FS81" s="91"/>
      <c r="FT81" s="91"/>
      <c r="FU81" s="91"/>
      <c r="FV81" s="91"/>
      <c r="FW81" s="91"/>
      <c r="FX81" s="91"/>
      <c r="FY81" s="91"/>
      <c r="FZ81" s="91"/>
      <c r="GA81" s="91"/>
      <c r="GB81" s="91"/>
      <c r="GC81" s="91"/>
      <c r="GD81" s="91"/>
      <c r="GE81" s="91"/>
      <c r="GF81" s="91"/>
      <c r="GG81" s="91"/>
      <c r="GH81" s="91"/>
      <c r="GI81" s="91"/>
      <c r="GJ81" s="91"/>
      <c r="GK81" s="91"/>
      <c r="GL81" s="91"/>
      <c r="GM81" s="91"/>
      <c r="GN81" s="91"/>
      <c r="GO81" s="91"/>
      <c r="GP81" s="91"/>
      <c r="GQ81" s="91"/>
      <c r="GR81" s="91"/>
      <c r="GS81" s="91"/>
      <c r="GT81" s="91"/>
      <c r="GU81" s="91"/>
      <c r="GV81" s="91"/>
      <c r="GW81" s="91"/>
      <c r="GX81" s="91"/>
      <c r="GY81" s="91"/>
      <c r="GZ81" s="91"/>
      <c r="HA81" s="91"/>
      <c r="HB81" s="91"/>
      <c r="HC81" s="91"/>
      <c r="HD81" s="91"/>
      <c r="HE81" s="91"/>
      <c r="HF81" s="91"/>
      <c r="HG81" s="91"/>
      <c r="HH81" s="91"/>
      <c r="HI81" s="91"/>
      <c r="HJ81" s="91"/>
      <c r="HK81" s="91"/>
      <c r="HL81" s="91"/>
      <c r="HM81" s="91"/>
      <c r="HN81" s="91"/>
      <c r="HO81" s="91"/>
      <c r="HP81" s="91"/>
      <c r="HQ81" s="91"/>
      <c r="HR81" s="91"/>
      <c r="HS81" s="91"/>
      <c r="HT81" s="91"/>
      <c r="HU81" s="91"/>
      <c r="HV81" s="91"/>
      <c r="HW81" s="91"/>
      <c r="HX81" s="91"/>
      <c r="HY81" s="91"/>
      <c r="HZ81" s="91"/>
      <c r="IA81" s="91"/>
      <c r="IB81" s="91"/>
      <c r="IC81" s="91"/>
      <c r="ID81" s="91"/>
      <c r="IE81" s="91"/>
      <c r="IF81" s="91"/>
      <c r="IG81" s="91"/>
      <c r="IH81" s="91"/>
      <c r="II81" s="91"/>
      <c r="IJ81" s="91"/>
      <c r="IK81" s="91"/>
      <c r="IL81" s="91"/>
      <c r="IM81" s="91"/>
      <c r="IN81" s="91"/>
      <c r="IO81" s="91"/>
      <c r="IP81" s="91"/>
      <c r="IQ81" s="91"/>
      <c r="IR81" s="91"/>
      <c r="IS81" s="91"/>
      <c r="IT81" s="91"/>
      <c r="IU81" s="91"/>
      <c r="IV81" s="91"/>
      <c r="IW81" s="91"/>
      <c r="IX81" s="91"/>
      <c r="IY81" s="91"/>
      <c r="IZ81" s="91"/>
      <c r="JA81" s="91"/>
      <c r="JB81" s="91"/>
      <c r="JC81" s="91"/>
      <c r="JD81" s="91"/>
      <c r="JE81" s="91"/>
      <c r="JF81" s="91"/>
      <c r="JG81" s="91"/>
      <c r="JH81" s="91"/>
      <c r="JI81" s="91"/>
      <c r="JJ81" s="91"/>
      <c r="JK81" s="91"/>
      <c r="JL81" s="91"/>
      <c r="JM81" s="91"/>
      <c r="JN81" s="91"/>
      <c r="JO81" s="91"/>
      <c r="JP81" s="91"/>
      <c r="JQ81" s="91"/>
      <c r="JR81" s="91"/>
      <c r="JS81" s="91"/>
      <c r="JT81" s="91"/>
      <c r="JU81" s="91"/>
      <c r="JV81" s="91"/>
      <c r="JW81" s="91"/>
      <c r="JX81" s="91"/>
      <c r="JY81" s="91"/>
      <c r="JZ81" s="91"/>
      <c r="KA81" s="91"/>
      <c r="KB81" s="91"/>
      <c r="KC81" s="91"/>
      <c r="KD81" s="91"/>
      <c r="KE81" s="91"/>
      <c r="KF81" s="91"/>
      <c r="KG81" s="91"/>
      <c r="KH81" s="91"/>
      <c r="KI81" s="91"/>
      <c r="KJ81" s="91"/>
      <c r="KK81" s="91"/>
      <c r="KL81" s="91"/>
      <c r="KM81" s="91"/>
      <c r="KN81" s="91"/>
      <c r="KO81" s="91"/>
      <c r="KP81" s="91"/>
      <c r="KQ81" s="91"/>
      <c r="KR81" s="91"/>
      <c r="KS81" s="91"/>
      <c r="KT81" s="91"/>
      <c r="KU81" s="91"/>
      <c r="KV81" s="91"/>
      <c r="KW81" s="91"/>
      <c r="KX81" s="91"/>
      <c r="KY81" s="91"/>
      <c r="KZ81" s="91"/>
      <c r="LA81" s="91"/>
      <c r="LB81" s="91"/>
      <c r="LC81" s="91"/>
      <c r="LD81" s="91"/>
      <c r="LE81" s="91"/>
      <c r="LF81" s="91"/>
      <c r="LG81" s="91"/>
      <c r="LH81" s="91"/>
      <c r="LI81" s="91"/>
      <c r="LJ81" s="91"/>
      <c r="LK81" s="91"/>
      <c r="LL81" s="91"/>
      <c r="LM81" s="91"/>
      <c r="LN81" s="91"/>
      <c r="LO81" s="91"/>
      <c r="LP81" s="91"/>
      <c r="LQ81" s="91"/>
      <c r="LR81" s="91"/>
      <c r="LS81" s="91"/>
      <c r="LT81" s="91"/>
      <c r="LU81" s="91"/>
      <c r="LV81" s="91"/>
      <c r="LW81" s="91"/>
      <c r="LX81" s="91"/>
      <c r="LY81" s="91"/>
      <c r="LZ81" s="91"/>
      <c r="MA81" s="91"/>
      <c r="MB81" s="91"/>
      <c r="MC81" s="91"/>
      <c r="MD81" s="91"/>
      <c r="ME81" s="91"/>
      <c r="MF81" s="91"/>
      <c r="MG81" s="91"/>
      <c r="MH81" s="91"/>
      <c r="MI81" s="91"/>
      <c r="MJ81" s="91"/>
      <c r="MK81" s="91"/>
      <c r="ML81" s="91"/>
      <c r="MM81" s="91"/>
      <c r="MN81" s="91"/>
      <c r="MO81" s="91"/>
      <c r="MP81" s="91"/>
      <c r="MQ81" s="91"/>
      <c r="MR81" s="91"/>
      <c r="MS81" s="91"/>
      <c r="MT81" s="91"/>
      <c r="MU81" s="91"/>
      <c r="MV81" s="91"/>
      <c r="MW81" s="91"/>
      <c r="MX81" s="91"/>
      <c r="MY81" s="91"/>
      <c r="MZ81" s="91"/>
      <c r="NA81" s="91"/>
      <c r="NB81" s="91"/>
      <c r="NC81" s="91"/>
      <c r="ND81" s="91"/>
      <c r="NE81" s="91"/>
      <c r="NF81" s="91"/>
      <c r="NG81" s="91"/>
      <c r="NH81" s="91"/>
      <c r="NI81" s="91"/>
      <c r="NJ81" s="91"/>
      <c r="NK81" s="91"/>
      <c r="NL81" s="91"/>
      <c r="NM81" s="91"/>
      <c r="NN81" s="91"/>
      <c r="NO81" s="91"/>
      <c r="NP81" s="91"/>
      <c r="NQ81" s="91"/>
      <c r="NR81" s="91"/>
      <c r="NS81" s="91"/>
      <c r="NT81" s="91"/>
      <c r="NU81" s="91"/>
      <c r="NV81" s="91"/>
      <c r="NW81" s="91"/>
      <c r="NX81" s="91"/>
      <c r="NY81" s="91"/>
      <c r="NZ81" s="91"/>
      <c r="OA81" s="91"/>
      <c r="OB81" s="91"/>
      <c r="OC81" s="91"/>
      <c r="OD81" s="91"/>
      <c r="OE81" s="91"/>
      <c r="OF81" s="91"/>
      <c r="OG81" s="91"/>
      <c r="OH81" s="91"/>
      <c r="OI81" s="91"/>
      <c r="OJ81" s="91"/>
      <c r="OK81" s="91"/>
      <c r="OL81" s="91"/>
      <c r="OM81" s="91"/>
      <c r="ON81" s="91"/>
      <c r="OO81" s="91"/>
      <c r="OP81" s="91"/>
      <c r="OQ81" s="91"/>
      <c r="OR81" s="91"/>
      <c r="OS81" s="91"/>
      <c r="OT81" s="91"/>
      <c r="OU81" s="91"/>
      <c r="OV81" s="91"/>
      <c r="OW81" s="91"/>
      <c r="OX81" s="91"/>
      <c r="OY81" s="91"/>
      <c r="OZ81" s="91"/>
      <c r="PA81" s="91"/>
      <c r="PB81" s="91"/>
      <c r="PC81" s="91"/>
      <c r="PD81" s="91"/>
      <c r="PE81" s="91"/>
      <c r="PF81" s="91"/>
      <c r="PG81" s="91"/>
      <c r="PH81" s="91"/>
      <c r="PI81" s="91"/>
      <c r="PJ81" s="91"/>
      <c r="PK81" s="91"/>
      <c r="PL81" s="91"/>
      <c r="PM81" s="91"/>
      <c r="PN81" s="91"/>
      <c r="PO81" s="91"/>
      <c r="PP81" s="91"/>
      <c r="PQ81" s="91"/>
      <c r="PR81" s="91"/>
      <c r="PS81" s="91"/>
      <c r="PT81" s="91"/>
      <c r="PU81" s="91"/>
      <c r="PV81" s="91"/>
      <c r="PW81" s="91"/>
      <c r="PX81" s="91"/>
      <c r="PY81" s="91"/>
      <c r="PZ81" s="91"/>
      <c r="QA81" s="91"/>
      <c r="QB81" s="91"/>
      <c r="QC81" s="91"/>
      <c r="QD81" s="91"/>
      <c r="QE81" s="91"/>
      <c r="QF81" s="91"/>
      <c r="QG81" s="91"/>
      <c r="QH81" s="91"/>
      <c r="QI81" s="91"/>
      <c r="QJ81" s="91"/>
      <c r="QK81" s="91"/>
      <c r="QL81" s="91"/>
      <c r="QM81" s="91"/>
      <c r="QN81" s="91"/>
      <c r="QO81" s="91"/>
      <c r="QP81" s="91"/>
      <c r="QQ81" s="91"/>
      <c r="QR81" s="91"/>
      <c r="QS81" s="91"/>
      <c r="QT81" s="91"/>
      <c r="QU81" s="91"/>
      <c r="QV81" s="91"/>
      <c r="QW81" s="91"/>
      <c r="QX81" s="91"/>
      <c r="QY81" s="91"/>
      <c r="QZ81" s="91"/>
      <c r="RA81" s="91"/>
      <c r="RB81" s="91"/>
      <c r="RC81" s="91"/>
      <c r="RD81" s="91"/>
      <c r="RE81" s="91"/>
      <c r="RF81" s="91"/>
      <c r="RG81" s="91"/>
      <c r="RH81" s="91"/>
      <c r="RI81" s="91"/>
      <c r="RJ81" s="91"/>
      <c r="RK81" s="91"/>
      <c r="RL81" s="91"/>
      <c r="RM81" s="91"/>
      <c r="RN81" s="91"/>
      <c r="RO81" s="91"/>
      <c r="RP81" s="91"/>
      <c r="RQ81" s="91"/>
      <c r="RR81" s="91"/>
      <c r="RS81" s="91"/>
      <c r="RT81" s="91"/>
      <c r="RU81" s="91"/>
      <c r="RV81" s="91"/>
      <c r="RW81" s="91"/>
      <c r="RX81" s="91"/>
      <c r="RY81" s="91"/>
      <c r="RZ81" s="91"/>
      <c r="SA81" s="91"/>
      <c r="SB81" s="91"/>
      <c r="SC81" s="91"/>
      <c r="SD81" s="91"/>
      <c r="SE81" s="91"/>
      <c r="SF81" s="91"/>
      <c r="SG81" s="91"/>
      <c r="SH81" s="91"/>
      <c r="SI81" s="91"/>
      <c r="SJ81" s="91"/>
      <c r="SK81" s="91"/>
      <c r="SL81" s="91"/>
      <c r="SM81" s="91"/>
      <c r="SN81" s="91"/>
      <c r="SO81" s="91"/>
      <c r="SP81" s="91"/>
      <c r="SQ81" s="91"/>
      <c r="SR81" s="91"/>
      <c r="SS81" s="91"/>
      <c r="ST81" s="91"/>
      <c r="SU81" s="91"/>
      <c r="SV81" s="91"/>
      <c r="SW81" s="91"/>
      <c r="SX81" s="91"/>
      <c r="SY81" s="91"/>
      <c r="SZ81" s="91"/>
      <c r="TA81" s="91"/>
      <c r="TB81" s="91"/>
      <c r="TC81" s="91"/>
      <c r="TD81" s="91"/>
      <c r="TE81" s="91"/>
      <c r="TF81" s="91"/>
      <c r="TG81" s="91"/>
      <c r="TH81" s="91"/>
      <c r="TI81" s="91"/>
      <c r="TJ81" s="91"/>
      <c r="TK81" s="91"/>
      <c r="TL81" s="91"/>
      <c r="TM81" s="91"/>
      <c r="TN81" s="91"/>
      <c r="TO81" s="91"/>
      <c r="TP81" s="91"/>
      <c r="TQ81" s="91"/>
      <c r="TR81" s="91"/>
      <c r="TS81" s="91"/>
      <c r="TT81" s="91"/>
      <c r="TU81" s="91"/>
      <c r="TV81" s="91"/>
      <c r="TW81" s="91"/>
      <c r="TX81" s="91"/>
      <c r="TY81" s="91"/>
      <c r="TZ81" s="91"/>
      <c r="UA81" s="91"/>
      <c r="UB81" s="91"/>
      <c r="UC81" s="91"/>
      <c r="UD81" s="91"/>
      <c r="UE81" s="91"/>
      <c r="UF81" s="91"/>
      <c r="UG81" s="91"/>
      <c r="UH81" s="91"/>
      <c r="UI81" s="91"/>
      <c r="UJ81" s="91"/>
      <c r="UK81" s="91"/>
      <c r="UL81" s="91"/>
      <c r="UM81" s="91"/>
      <c r="UN81" s="91"/>
      <c r="UO81" s="91"/>
      <c r="UP81" s="91"/>
      <c r="UQ81" s="91"/>
      <c r="UR81" s="91"/>
      <c r="US81" s="91"/>
      <c r="UT81" s="91"/>
      <c r="UU81" s="91"/>
      <c r="UV81" s="91"/>
      <c r="UW81" s="91"/>
      <c r="UX81" s="91"/>
      <c r="UY81" s="91"/>
      <c r="UZ81" s="91"/>
      <c r="VA81" s="91"/>
      <c r="VB81" s="91"/>
      <c r="VC81" s="91"/>
      <c r="VD81" s="91"/>
      <c r="VE81" s="91"/>
      <c r="VF81" s="91"/>
      <c r="VG81" s="91"/>
      <c r="VH81" s="91"/>
      <c r="VI81" s="91"/>
      <c r="VJ81" s="91"/>
      <c r="VK81" s="91"/>
      <c r="VL81" s="91"/>
      <c r="VM81" s="91"/>
      <c r="VN81" s="91"/>
      <c r="VO81" s="91"/>
      <c r="VP81" s="91"/>
      <c r="VQ81" s="91"/>
      <c r="VR81" s="91"/>
      <c r="VS81" s="91"/>
      <c r="VT81" s="91"/>
      <c r="VU81" s="91"/>
      <c r="VV81" s="91"/>
      <c r="VW81" s="91"/>
      <c r="VX81" s="91"/>
      <c r="VY81" s="91"/>
      <c r="VZ81" s="91"/>
      <c r="WA81" s="91"/>
      <c r="WB81" s="91"/>
      <c r="WC81" s="91"/>
      <c r="WD81" s="91"/>
      <c r="WE81" s="91"/>
      <c r="WF81" s="91"/>
      <c r="WG81" s="91"/>
      <c r="WH81" s="91"/>
      <c r="WI81" s="91"/>
      <c r="WJ81" s="91"/>
      <c r="WK81" s="91"/>
      <c r="WL81" s="91"/>
      <c r="WM81" s="91"/>
      <c r="WN81" s="91"/>
      <c r="WO81" s="91"/>
      <c r="WP81" s="91"/>
      <c r="WQ81" s="91"/>
      <c r="WR81" s="91"/>
      <c r="WS81" s="91"/>
      <c r="WT81" s="91"/>
      <c r="WU81" s="91"/>
      <c r="WV81" s="91"/>
      <c r="WW81" s="91"/>
      <c r="WX81" s="91"/>
      <c r="WY81" s="91"/>
      <c r="WZ81" s="91"/>
      <c r="XA81" s="91"/>
      <c r="XB81" s="91"/>
      <c r="XC81" s="91"/>
      <c r="XD81" s="91"/>
      <c r="XE81" s="91"/>
      <c r="XF81" s="91"/>
      <c r="XG81" s="91"/>
      <c r="XH81" s="91"/>
      <c r="XI81" s="91"/>
      <c r="XJ81" s="91"/>
      <c r="XK81" s="91"/>
      <c r="XL81" s="91"/>
      <c r="XM81" s="91"/>
      <c r="XN81" s="91"/>
      <c r="XO81" s="91"/>
      <c r="XP81" s="91"/>
      <c r="XQ81" s="91"/>
      <c r="XR81" s="91"/>
      <c r="XS81" s="91"/>
      <c r="XT81" s="91"/>
      <c r="XU81" s="91"/>
      <c r="XV81" s="91"/>
      <c r="XW81" s="91"/>
      <c r="XX81" s="91"/>
      <c r="XY81" s="91"/>
      <c r="XZ81" s="91"/>
      <c r="YA81" s="91"/>
      <c r="YB81" s="91"/>
      <c r="YC81" s="91"/>
      <c r="YD81" s="91"/>
      <c r="YE81" s="91"/>
      <c r="YF81" s="91"/>
      <c r="YG81" s="91"/>
      <c r="YH81" s="91"/>
      <c r="YI81" s="91"/>
      <c r="YJ81" s="91"/>
      <c r="YK81" s="91"/>
      <c r="YL81" s="91"/>
      <c r="YM81" s="91"/>
      <c r="YN81" s="91"/>
      <c r="YO81" s="91"/>
      <c r="YP81" s="91"/>
      <c r="YQ81" s="91"/>
      <c r="YR81" s="91"/>
      <c r="YS81" s="91"/>
      <c r="YT81" s="91"/>
      <c r="YU81" s="91"/>
      <c r="YV81" s="91"/>
      <c r="YW81" s="91"/>
      <c r="YX81" s="91"/>
      <c r="YY81" s="91"/>
      <c r="YZ81" s="91"/>
      <c r="ZA81" s="91"/>
      <c r="ZB81" s="91"/>
      <c r="ZC81" s="91"/>
      <c r="ZD81" s="91"/>
      <c r="ZE81" s="91"/>
      <c r="ZF81" s="91"/>
      <c r="ZG81" s="91"/>
      <c r="ZH81" s="91"/>
      <c r="ZI81" s="91"/>
      <c r="ZJ81" s="91"/>
      <c r="ZK81" s="91"/>
      <c r="ZL81" s="91"/>
      <c r="ZM81" s="91"/>
      <c r="ZN81" s="91"/>
      <c r="ZO81" s="91"/>
      <c r="ZP81" s="91"/>
      <c r="ZQ81" s="91"/>
      <c r="ZR81" s="91"/>
      <c r="ZS81" s="91"/>
      <c r="ZT81" s="91"/>
      <c r="ZU81" s="91"/>
      <c r="ZV81" s="91"/>
      <c r="ZW81" s="91"/>
      <c r="ZX81" s="91"/>
      <c r="ZY81" s="91"/>
      <c r="ZZ81" s="91"/>
      <c r="AAA81" s="91"/>
      <c r="AAB81" s="91"/>
      <c r="AAC81" s="91"/>
      <c r="AAD81" s="91"/>
      <c r="AAE81" s="91"/>
      <c r="AAF81" s="91"/>
      <c r="AAG81" s="91"/>
      <c r="AAH81" s="91"/>
      <c r="AAI81" s="91"/>
      <c r="AAJ81" s="91"/>
      <c r="AAK81" s="91"/>
      <c r="AAL81" s="91"/>
      <c r="AAM81" s="91"/>
      <c r="AAN81" s="91"/>
      <c r="AAO81" s="91"/>
      <c r="AAP81" s="91"/>
      <c r="AAQ81" s="91"/>
      <c r="AAR81" s="91"/>
      <c r="AAS81" s="91"/>
      <c r="AAT81" s="91"/>
      <c r="AAU81" s="91"/>
      <c r="AAV81" s="91"/>
      <c r="AAW81" s="91"/>
      <c r="AAX81" s="91"/>
      <c r="AAY81" s="91"/>
      <c r="AAZ81" s="91"/>
      <c r="ABA81" s="91"/>
      <c r="ABB81" s="91"/>
      <c r="ABC81" s="91"/>
      <c r="ABD81" s="91"/>
      <c r="ABE81" s="91"/>
      <c r="ABF81" s="91"/>
      <c r="ABG81" s="91"/>
      <c r="ABH81" s="91"/>
      <c r="ABI81" s="91"/>
      <c r="ABJ81" s="91"/>
      <c r="ABK81" s="91"/>
      <c r="ABL81" s="91"/>
      <c r="ABM81" s="91"/>
      <c r="ABN81" s="91"/>
      <c r="ABO81" s="91"/>
      <c r="ABP81" s="91"/>
      <c r="ABQ81" s="91"/>
      <c r="ABR81" s="91"/>
      <c r="ABS81" s="91"/>
      <c r="ABT81" s="91"/>
      <c r="ABU81" s="91"/>
      <c r="ABV81" s="91"/>
      <c r="ABW81" s="91"/>
      <c r="ABX81" s="91"/>
      <c r="ABY81" s="91"/>
      <c r="ABZ81" s="91"/>
      <c r="ACA81" s="91"/>
      <c r="ACB81" s="91"/>
      <c r="ACC81" s="91"/>
      <c r="ACD81" s="91"/>
      <c r="ACE81" s="91"/>
      <c r="ACF81" s="91"/>
      <c r="ACG81" s="91"/>
      <c r="ACH81" s="91"/>
      <c r="ACI81" s="91"/>
      <c r="ACJ81" s="91"/>
      <c r="ACK81" s="91"/>
      <c r="ACL81" s="91"/>
      <c r="ACM81" s="91"/>
      <c r="ACN81" s="91"/>
      <c r="ACO81" s="91"/>
      <c r="ACP81" s="91"/>
      <c r="ACQ81" s="91"/>
      <c r="ACR81" s="91"/>
      <c r="ACS81" s="91"/>
      <c r="ACT81" s="91"/>
      <c r="ACU81" s="91"/>
      <c r="ACV81" s="91"/>
      <c r="ACW81" s="91"/>
      <c r="ACX81" s="91"/>
      <c r="ACY81" s="91"/>
      <c r="ACZ81" s="91"/>
      <c r="ADA81" s="91"/>
      <c r="ADB81" s="91"/>
      <c r="ADC81" s="91"/>
      <c r="ADD81" s="91"/>
      <c r="ADE81" s="91"/>
      <c r="ADF81" s="91"/>
      <c r="ADG81" s="91"/>
      <c r="ADH81" s="91"/>
      <c r="ADI81" s="91"/>
      <c r="ADJ81" s="91"/>
      <c r="ADK81" s="91"/>
      <c r="ADL81" s="91"/>
      <c r="ADM81" s="91"/>
      <c r="ADN81" s="91"/>
      <c r="ADO81" s="91"/>
      <c r="ADP81" s="91"/>
      <c r="ADQ81" s="91"/>
      <c r="ADR81" s="91"/>
      <c r="ADS81" s="91"/>
      <c r="ADT81" s="91"/>
      <c r="ADU81" s="91"/>
      <c r="ADV81" s="91"/>
      <c r="ADW81" s="91"/>
      <c r="ADX81" s="91"/>
      <c r="ADY81" s="91"/>
      <c r="ADZ81" s="91"/>
      <c r="AEA81" s="91"/>
      <c r="AEB81" s="91"/>
      <c r="AEC81" s="91"/>
      <c r="AED81" s="91"/>
      <c r="AEE81" s="91"/>
      <c r="AEF81" s="91"/>
      <c r="AEG81" s="91"/>
      <c r="AEH81" s="91"/>
      <c r="AEI81" s="91"/>
      <c r="AEJ81" s="91"/>
      <c r="AEK81" s="91"/>
      <c r="AEL81" s="91"/>
      <c r="AEM81" s="91"/>
      <c r="AEN81" s="91"/>
      <c r="AEO81" s="91"/>
      <c r="AEP81" s="91"/>
      <c r="AEQ81" s="91"/>
      <c r="AER81" s="91"/>
      <c r="AES81" s="91"/>
      <c r="AET81" s="91"/>
      <c r="AEU81" s="91"/>
      <c r="AEV81" s="91"/>
      <c r="AEW81" s="91"/>
      <c r="AEX81" s="91"/>
      <c r="AEY81" s="91"/>
      <c r="AEZ81" s="91"/>
      <c r="AFA81" s="91"/>
      <c r="AFB81" s="91"/>
      <c r="AFC81" s="91"/>
      <c r="AFD81" s="91"/>
      <c r="AFE81" s="91"/>
      <c r="AFF81" s="91"/>
      <c r="AFG81" s="91"/>
      <c r="AFH81" s="91"/>
      <c r="AFI81" s="91"/>
      <c r="AFJ81" s="91"/>
      <c r="AFK81" s="91"/>
      <c r="AFL81" s="91"/>
      <c r="AFM81" s="91"/>
      <c r="AFN81" s="91"/>
      <c r="AFO81" s="91"/>
      <c r="AFP81" s="91"/>
      <c r="AFQ81" s="91"/>
      <c r="AFR81" s="91"/>
      <c r="AFS81" s="91"/>
      <c r="AFT81" s="91"/>
      <c r="AFU81" s="91"/>
      <c r="AFV81" s="91"/>
      <c r="AFW81" s="91"/>
      <c r="AFX81" s="91"/>
      <c r="AFY81" s="91"/>
      <c r="AFZ81" s="91"/>
      <c r="AGA81" s="91"/>
      <c r="AGB81" s="91"/>
      <c r="AGC81" s="91"/>
      <c r="AGD81" s="91"/>
      <c r="AGE81" s="91"/>
      <c r="AGF81" s="91"/>
      <c r="AGG81" s="91"/>
      <c r="AGH81" s="91"/>
      <c r="AGI81" s="91"/>
      <c r="AGJ81" s="91"/>
      <c r="AGK81" s="91"/>
      <c r="AGL81" s="91"/>
      <c r="AGM81" s="91"/>
      <c r="AGN81" s="91"/>
      <c r="AGO81" s="91"/>
      <c r="AGP81" s="91"/>
      <c r="AGQ81" s="91"/>
      <c r="AGR81" s="91"/>
      <c r="AGS81" s="91"/>
      <c r="AGT81" s="91"/>
      <c r="AGU81" s="91"/>
      <c r="AGV81" s="91"/>
      <c r="AGW81" s="91"/>
      <c r="AGX81" s="91"/>
      <c r="AGY81" s="91"/>
      <c r="AGZ81" s="91"/>
      <c r="AHA81" s="91"/>
      <c r="AHB81" s="91"/>
      <c r="AHC81" s="91"/>
      <c r="AHD81" s="91"/>
      <c r="AHE81" s="91"/>
      <c r="AHF81" s="91"/>
      <c r="AHG81" s="91"/>
      <c r="AHH81" s="91"/>
      <c r="AHI81" s="91"/>
      <c r="AHJ81" s="91"/>
      <c r="AHK81" s="91"/>
      <c r="AHL81" s="91"/>
      <c r="AHM81" s="91"/>
      <c r="AHN81" s="91"/>
      <c r="AHO81" s="91"/>
      <c r="AHP81" s="91"/>
      <c r="AHQ81" s="91"/>
      <c r="AHR81" s="91"/>
      <c r="AHS81" s="91"/>
      <c r="AHT81" s="91"/>
      <c r="AHU81" s="91"/>
      <c r="AHV81" s="91"/>
      <c r="AHW81" s="91"/>
      <c r="AHX81" s="91"/>
      <c r="AHY81" s="91"/>
      <c r="AHZ81" s="91"/>
      <c r="AIA81" s="91"/>
      <c r="AIB81" s="91"/>
      <c r="AIC81" s="91"/>
      <c r="AID81" s="91"/>
      <c r="AIE81" s="91"/>
      <c r="AIF81" s="91"/>
      <c r="AIG81" s="91"/>
      <c r="AIH81" s="91"/>
      <c r="AII81" s="91"/>
      <c r="AIJ81" s="91"/>
      <c r="AIK81" s="91"/>
      <c r="AIL81" s="91"/>
      <c r="AIM81" s="91"/>
      <c r="AIN81" s="91"/>
      <c r="AIO81" s="91"/>
      <c r="AIP81" s="91"/>
      <c r="AIQ81" s="91"/>
      <c r="AIR81" s="91"/>
      <c r="AIS81" s="91"/>
      <c r="AIT81" s="91"/>
      <c r="AIU81" s="91"/>
      <c r="AIV81" s="91"/>
      <c r="AIW81" s="91"/>
      <c r="AIX81" s="91"/>
      <c r="AIY81" s="91"/>
      <c r="AIZ81" s="91"/>
      <c r="AJA81" s="91"/>
      <c r="AJB81" s="91"/>
      <c r="AJC81" s="91"/>
      <c r="AJD81" s="91"/>
      <c r="AJE81" s="91"/>
      <c r="AJF81" s="91"/>
      <c r="AJG81" s="91"/>
      <c r="AJH81" s="91"/>
      <c r="AJI81" s="91"/>
      <c r="AJJ81" s="91"/>
      <c r="AJK81" s="91"/>
      <c r="AJL81" s="91"/>
      <c r="AJM81" s="91"/>
      <c r="AJN81" s="91"/>
      <c r="AJO81" s="91"/>
      <c r="AJP81" s="91"/>
      <c r="AJQ81" s="91"/>
      <c r="AJR81" s="91"/>
      <c r="AJS81" s="91"/>
      <c r="AJT81" s="91"/>
      <c r="AJU81" s="91"/>
      <c r="AJV81" s="91"/>
      <c r="AJW81" s="91"/>
      <c r="AJX81" s="91"/>
      <c r="AJY81" s="91"/>
      <c r="AJZ81" s="91"/>
      <c r="AKA81" s="91"/>
      <c r="AKB81" s="91"/>
      <c r="AKC81" s="91"/>
      <c r="AKD81" s="91"/>
      <c r="AKE81" s="91"/>
      <c r="AKF81" s="91"/>
      <c r="AKG81" s="91"/>
      <c r="AKH81" s="91"/>
      <c r="AKI81" s="91"/>
      <c r="AKJ81" s="91"/>
      <c r="AKK81" s="91"/>
      <c r="AKL81" s="91"/>
      <c r="AKM81" s="91"/>
      <c r="AKN81" s="91"/>
      <c r="AKO81" s="91"/>
      <c r="AKP81" s="91"/>
      <c r="AKQ81" s="91"/>
      <c r="AKR81" s="91"/>
      <c r="AKS81" s="91"/>
      <c r="AKT81" s="91"/>
      <c r="AKU81" s="91"/>
      <c r="AKV81" s="91"/>
      <c r="AKW81" s="91"/>
      <c r="AKX81" s="91"/>
      <c r="AKY81" s="91"/>
      <c r="AKZ81" s="91"/>
      <c r="ALA81" s="91"/>
      <c r="ALB81" s="91"/>
      <c r="ALC81" s="91"/>
      <c r="ALD81" s="91"/>
      <c r="ALE81" s="91"/>
      <c r="ALF81" s="91"/>
      <c r="ALG81" s="91"/>
      <c r="ALH81" s="91"/>
      <c r="ALI81" s="91"/>
      <c r="ALJ81" s="91"/>
      <c r="ALK81" s="91"/>
      <c r="ALL81" s="91"/>
      <c r="ALM81" s="91"/>
      <c r="ALN81" s="91"/>
      <c r="ALO81" s="91"/>
      <c r="ALP81" s="91"/>
      <c r="ALQ81" s="91"/>
      <c r="ALR81" s="91"/>
      <c r="ALS81" s="91"/>
      <c r="ALT81" s="91"/>
      <c r="ALU81" s="91"/>
      <c r="ALV81" s="91"/>
      <c r="ALW81" s="91"/>
      <c r="ALX81" s="91"/>
      <c r="ALY81" s="91"/>
      <c r="ALZ81" s="91"/>
      <c r="AMA81" s="91"/>
      <c r="AMB81" s="91"/>
      <c r="AMC81" s="91"/>
      <c r="AMD81" s="91"/>
      <c r="AME81" s="91"/>
      <c r="AMF81" s="91"/>
      <c r="AMG81" s="91"/>
      <c r="AMH81" s="91"/>
      <c r="AMI81" s="91"/>
      <c r="AMJ81" s="91"/>
    </row>
    <row r="82" spans="1:1024" x14ac:dyDescent="0.2">
      <c r="A82" s="91"/>
      <c r="B82" s="52" t="s">
        <v>56</v>
      </c>
      <c r="C82" s="53"/>
      <c r="D82" s="51"/>
      <c r="E82" s="43" t="e">
        <f t="shared" si="1"/>
        <v>#DIV/0!</v>
      </c>
      <c r="F82" s="91"/>
      <c r="G82" s="91"/>
      <c r="H82" s="91"/>
      <c r="I82" s="91"/>
      <c r="J82" s="91"/>
      <c r="K82" s="91"/>
      <c r="L82" s="91"/>
      <c r="M82" s="91"/>
      <c r="N82" s="91"/>
      <c r="O82" s="91"/>
      <c r="P82" s="91"/>
      <c r="Q82" s="91"/>
      <c r="R82" s="91"/>
      <c r="S82" s="91"/>
      <c r="T82" s="91"/>
      <c r="U82" s="91"/>
      <c r="V82" s="91"/>
      <c r="W82" s="91"/>
      <c r="X82" s="91"/>
      <c r="Y82" s="91"/>
      <c r="Z82" s="91"/>
      <c r="AA82" s="91"/>
      <c r="AB82" s="91"/>
      <c r="AC82" s="91"/>
      <c r="AD82" s="91"/>
      <c r="AE82" s="91"/>
      <c r="AF82" s="91"/>
      <c r="AG82" s="91"/>
      <c r="AH82" s="91"/>
      <c r="AI82" s="91"/>
      <c r="AJ82" s="91"/>
      <c r="AK82" s="91"/>
      <c r="AL82" s="91"/>
      <c r="AM82" s="91"/>
      <c r="AN82" s="91"/>
      <c r="AO82" s="91"/>
      <c r="AP82" s="91"/>
      <c r="AQ82" s="91"/>
      <c r="AR82" s="91"/>
      <c r="AS82" s="91"/>
      <c r="AT82" s="91"/>
      <c r="AU82" s="91"/>
      <c r="AV82" s="91"/>
      <c r="AW82" s="91"/>
      <c r="AX82" s="91"/>
      <c r="AY82" s="91"/>
      <c r="AZ82" s="91"/>
      <c r="BA82" s="91"/>
      <c r="BB82" s="91"/>
      <c r="BC82" s="91"/>
      <c r="BD82" s="91"/>
      <c r="BE82" s="91"/>
      <c r="BF82" s="91"/>
      <c r="BG82" s="91"/>
      <c r="BH82" s="91"/>
      <c r="BI82" s="91"/>
      <c r="BJ82" s="91"/>
      <c r="BK82" s="91"/>
      <c r="BL82" s="91"/>
      <c r="BM82" s="91"/>
      <c r="BN82" s="91"/>
      <c r="BO82" s="91"/>
      <c r="BP82" s="91"/>
      <c r="BQ82" s="91"/>
      <c r="BR82" s="91"/>
      <c r="BS82" s="91"/>
      <c r="BT82" s="91"/>
      <c r="BU82" s="91"/>
      <c r="BV82" s="91"/>
      <c r="BW82" s="91"/>
      <c r="BX82" s="91"/>
      <c r="BY82" s="91"/>
      <c r="BZ82" s="91"/>
      <c r="CA82" s="91"/>
      <c r="CB82" s="91"/>
      <c r="CC82" s="91"/>
      <c r="CD82" s="91"/>
      <c r="CE82" s="91"/>
      <c r="CF82" s="91"/>
      <c r="CG82" s="91"/>
      <c r="CH82" s="91"/>
      <c r="CI82" s="91"/>
      <c r="CJ82" s="91"/>
      <c r="CK82" s="91"/>
      <c r="CL82" s="91"/>
      <c r="CM82" s="91"/>
      <c r="CN82" s="91"/>
      <c r="CO82" s="91"/>
      <c r="CP82" s="91"/>
      <c r="CQ82" s="91"/>
      <c r="CR82" s="91"/>
      <c r="CS82" s="91"/>
      <c r="CT82" s="91"/>
      <c r="CU82" s="91"/>
      <c r="CV82" s="91"/>
      <c r="CW82" s="91"/>
      <c r="CX82" s="91"/>
      <c r="CY82" s="91"/>
      <c r="CZ82" s="91"/>
      <c r="DA82" s="91"/>
      <c r="DB82" s="91"/>
      <c r="DC82" s="91"/>
      <c r="DD82" s="91"/>
      <c r="DE82" s="91"/>
      <c r="DF82" s="91"/>
      <c r="DG82" s="91"/>
      <c r="DH82" s="91"/>
      <c r="DI82" s="91"/>
      <c r="DJ82" s="91"/>
      <c r="DK82" s="91"/>
      <c r="DL82" s="91"/>
      <c r="DM82" s="91"/>
      <c r="DN82" s="91"/>
      <c r="DO82" s="91"/>
      <c r="DP82" s="91"/>
      <c r="DQ82" s="91"/>
      <c r="DR82" s="91"/>
      <c r="DS82" s="91"/>
      <c r="DT82" s="91"/>
      <c r="DU82" s="91"/>
      <c r="DV82" s="91"/>
      <c r="DW82" s="91"/>
      <c r="DX82" s="91"/>
      <c r="DY82" s="91"/>
      <c r="DZ82" s="91"/>
      <c r="EA82" s="91"/>
      <c r="EB82" s="91"/>
      <c r="EC82" s="91"/>
      <c r="ED82" s="91"/>
      <c r="EE82" s="91"/>
      <c r="EF82" s="91"/>
      <c r="EG82" s="91"/>
      <c r="EH82" s="91"/>
      <c r="EI82" s="91"/>
      <c r="EJ82" s="91"/>
      <c r="EK82" s="91"/>
      <c r="EL82" s="91"/>
      <c r="EM82" s="91"/>
      <c r="EN82" s="91"/>
      <c r="EO82" s="91"/>
      <c r="EP82" s="91"/>
      <c r="EQ82" s="91"/>
      <c r="ER82" s="91"/>
      <c r="ES82" s="91"/>
      <c r="ET82" s="91"/>
      <c r="EU82" s="91"/>
      <c r="EV82" s="91"/>
      <c r="EW82" s="91"/>
      <c r="EX82" s="91"/>
      <c r="EY82" s="91"/>
      <c r="EZ82" s="91"/>
      <c r="FA82" s="91"/>
      <c r="FB82" s="91"/>
      <c r="FC82" s="91"/>
      <c r="FD82" s="91"/>
      <c r="FE82" s="91"/>
      <c r="FF82" s="91"/>
      <c r="FG82" s="91"/>
      <c r="FH82" s="91"/>
      <c r="FI82" s="91"/>
      <c r="FJ82" s="91"/>
      <c r="FK82" s="91"/>
      <c r="FL82" s="91"/>
      <c r="FM82" s="91"/>
      <c r="FN82" s="91"/>
      <c r="FO82" s="91"/>
      <c r="FP82" s="91"/>
      <c r="FQ82" s="91"/>
      <c r="FR82" s="91"/>
      <c r="FS82" s="91"/>
      <c r="FT82" s="91"/>
      <c r="FU82" s="91"/>
      <c r="FV82" s="91"/>
      <c r="FW82" s="91"/>
      <c r="FX82" s="91"/>
      <c r="FY82" s="91"/>
      <c r="FZ82" s="91"/>
      <c r="GA82" s="91"/>
      <c r="GB82" s="91"/>
      <c r="GC82" s="91"/>
      <c r="GD82" s="91"/>
      <c r="GE82" s="91"/>
      <c r="GF82" s="91"/>
      <c r="GG82" s="91"/>
      <c r="GH82" s="91"/>
      <c r="GI82" s="91"/>
      <c r="GJ82" s="91"/>
      <c r="GK82" s="91"/>
      <c r="GL82" s="91"/>
      <c r="GM82" s="91"/>
      <c r="GN82" s="91"/>
      <c r="GO82" s="91"/>
      <c r="GP82" s="91"/>
      <c r="GQ82" s="91"/>
      <c r="GR82" s="91"/>
      <c r="GS82" s="91"/>
      <c r="GT82" s="91"/>
      <c r="GU82" s="91"/>
      <c r="GV82" s="91"/>
      <c r="GW82" s="91"/>
      <c r="GX82" s="91"/>
      <c r="GY82" s="91"/>
      <c r="GZ82" s="91"/>
      <c r="HA82" s="91"/>
      <c r="HB82" s="91"/>
      <c r="HC82" s="91"/>
      <c r="HD82" s="91"/>
      <c r="HE82" s="91"/>
      <c r="HF82" s="91"/>
      <c r="HG82" s="91"/>
      <c r="HH82" s="91"/>
      <c r="HI82" s="91"/>
      <c r="HJ82" s="91"/>
      <c r="HK82" s="91"/>
      <c r="HL82" s="91"/>
      <c r="HM82" s="91"/>
      <c r="HN82" s="91"/>
      <c r="HO82" s="91"/>
      <c r="HP82" s="91"/>
      <c r="HQ82" s="91"/>
      <c r="HR82" s="91"/>
      <c r="HS82" s="91"/>
      <c r="HT82" s="91"/>
      <c r="HU82" s="91"/>
      <c r="HV82" s="91"/>
      <c r="HW82" s="91"/>
      <c r="HX82" s="91"/>
      <c r="HY82" s="91"/>
      <c r="HZ82" s="91"/>
      <c r="IA82" s="91"/>
      <c r="IB82" s="91"/>
      <c r="IC82" s="91"/>
      <c r="ID82" s="91"/>
      <c r="IE82" s="91"/>
      <c r="IF82" s="91"/>
      <c r="IG82" s="91"/>
      <c r="IH82" s="91"/>
      <c r="II82" s="91"/>
      <c r="IJ82" s="91"/>
      <c r="IK82" s="91"/>
      <c r="IL82" s="91"/>
      <c r="IM82" s="91"/>
      <c r="IN82" s="91"/>
      <c r="IO82" s="91"/>
      <c r="IP82" s="91"/>
      <c r="IQ82" s="91"/>
      <c r="IR82" s="91"/>
      <c r="IS82" s="91"/>
      <c r="IT82" s="91"/>
      <c r="IU82" s="91"/>
      <c r="IV82" s="91"/>
      <c r="IW82" s="91"/>
      <c r="IX82" s="91"/>
      <c r="IY82" s="91"/>
      <c r="IZ82" s="91"/>
      <c r="JA82" s="91"/>
      <c r="JB82" s="91"/>
      <c r="JC82" s="91"/>
      <c r="JD82" s="91"/>
      <c r="JE82" s="91"/>
      <c r="JF82" s="91"/>
      <c r="JG82" s="91"/>
      <c r="JH82" s="91"/>
      <c r="JI82" s="91"/>
      <c r="JJ82" s="91"/>
      <c r="JK82" s="91"/>
      <c r="JL82" s="91"/>
      <c r="JM82" s="91"/>
      <c r="JN82" s="91"/>
      <c r="JO82" s="91"/>
      <c r="JP82" s="91"/>
      <c r="JQ82" s="91"/>
      <c r="JR82" s="91"/>
      <c r="JS82" s="91"/>
      <c r="JT82" s="91"/>
      <c r="JU82" s="91"/>
      <c r="JV82" s="91"/>
      <c r="JW82" s="91"/>
      <c r="JX82" s="91"/>
      <c r="JY82" s="91"/>
      <c r="JZ82" s="91"/>
      <c r="KA82" s="91"/>
      <c r="KB82" s="91"/>
      <c r="KC82" s="91"/>
      <c r="KD82" s="91"/>
      <c r="KE82" s="91"/>
      <c r="KF82" s="91"/>
      <c r="KG82" s="91"/>
      <c r="KH82" s="91"/>
      <c r="KI82" s="91"/>
      <c r="KJ82" s="91"/>
      <c r="KK82" s="91"/>
      <c r="KL82" s="91"/>
      <c r="KM82" s="91"/>
      <c r="KN82" s="91"/>
      <c r="KO82" s="91"/>
      <c r="KP82" s="91"/>
      <c r="KQ82" s="91"/>
      <c r="KR82" s="91"/>
      <c r="KS82" s="91"/>
      <c r="KT82" s="91"/>
      <c r="KU82" s="91"/>
      <c r="KV82" s="91"/>
      <c r="KW82" s="91"/>
      <c r="KX82" s="91"/>
      <c r="KY82" s="91"/>
      <c r="KZ82" s="91"/>
      <c r="LA82" s="91"/>
      <c r="LB82" s="91"/>
      <c r="LC82" s="91"/>
      <c r="LD82" s="91"/>
      <c r="LE82" s="91"/>
      <c r="LF82" s="91"/>
      <c r="LG82" s="91"/>
      <c r="LH82" s="91"/>
      <c r="LI82" s="91"/>
      <c r="LJ82" s="91"/>
      <c r="LK82" s="91"/>
      <c r="LL82" s="91"/>
      <c r="LM82" s="91"/>
      <c r="LN82" s="91"/>
      <c r="LO82" s="91"/>
      <c r="LP82" s="91"/>
      <c r="LQ82" s="91"/>
      <c r="LR82" s="91"/>
      <c r="LS82" s="91"/>
      <c r="LT82" s="91"/>
      <c r="LU82" s="91"/>
      <c r="LV82" s="91"/>
      <c r="LW82" s="91"/>
      <c r="LX82" s="91"/>
      <c r="LY82" s="91"/>
      <c r="LZ82" s="91"/>
      <c r="MA82" s="91"/>
      <c r="MB82" s="91"/>
      <c r="MC82" s="91"/>
      <c r="MD82" s="91"/>
      <c r="ME82" s="91"/>
      <c r="MF82" s="91"/>
      <c r="MG82" s="91"/>
      <c r="MH82" s="91"/>
      <c r="MI82" s="91"/>
      <c r="MJ82" s="91"/>
      <c r="MK82" s="91"/>
      <c r="ML82" s="91"/>
      <c r="MM82" s="91"/>
      <c r="MN82" s="91"/>
      <c r="MO82" s="91"/>
      <c r="MP82" s="91"/>
      <c r="MQ82" s="91"/>
      <c r="MR82" s="91"/>
      <c r="MS82" s="91"/>
      <c r="MT82" s="91"/>
      <c r="MU82" s="91"/>
      <c r="MV82" s="91"/>
      <c r="MW82" s="91"/>
      <c r="MX82" s="91"/>
      <c r="MY82" s="91"/>
      <c r="MZ82" s="91"/>
      <c r="NA82" s="91"/>
      <c r="NB82" s="91"/>
      <c r="NC82" s="91"/>
      <c r="ND82" s="91"/>
      <c r="NE82" s="91"/>
      <c r="NF82" s="91"/>
      <c r="NG82" s="91"/>
      <c r="NH82" s="91"/>
      <c r="NI82" s="91"/>
      <c r="NJ82" s="91"/>
      <c r="NK82" s="91"/>
      <c r="NL82" s="91"/>
      <c r="NM82" s="91"/>
      <c r="NN82" s="91"/>
      <c r="NO82" s="91"/>
      <c r="NP82" s="91"/>
      <c r="NQ82" s="91"/>
      <c r="NR82" s="91"/>
      <c r="NS82" s="91"/>
      <c r="NT82" s="91"/>
      <c r="NU82" s="91"/>
      <c r="NV82" s="91"/>
      <c r="NW82" s="91"/>
      <c r="NX82" s="91"/>
      <c r="NY82" s="91"/>
      <c r="NZ82" s="91"/>
      <c r="OA82" s="91"/>
      <c r="OB82" s="91"/>
      <c r="OC82" s="91"/>
      <c r="OD82" s="91"/>
      <c r="OE82" s="91"/>
      <c r="OF82" s="91"/>
      <c r="OG82" s="91"/>
      <c r="OH82" s="91"/>
      <c r="OI82" s="91"/>
      <c r="OJ82" s="91"/>
      <c r="OK82" s="91"/>
      <c r="OL82" s="91"/>
      <c r="OM82" s="91"/>
      <c r="ON82" s="91"/>
      <c r="OO82" s="91"/>
      <c r="OP82" s="91"/>
      <c r="OQ82" s="91"/>
      <c r="OR82" s="91"/>
      <c r="OS82" s="91"/>
      <c r="OT82" s="91"/>
      <c r="OU82" s="91"/>
      <c r="OV82" s="91"/>
      <c r="OW82" s="91"/>
      <c r="OX82" s="91"/>
      <c r="OY82" s="91"/>
      <c r="OZ82" s="91"/>
      <c r="PA82" s="91"/>
      <c r="PB82" s="91"/>
      <c r="PC82" s="91"/>
      <c r="PD82" s="91"/>
      <c r="PE82" s="91"/>
      <c r="PF82" s="91"/>
      <c r="PG82" s="91"/>
      <c r="PH82" s="91"/>
      <c r="PI82" s="91"/>
      <c r="PJ82" s="91"/>
      <c r="PK82" s="91"/>
      <c r="PL82" s="91"/>
      <c r="PM82" s="91"/>
      <c r="PN82" s="91"/>
      <c r="PO82" s="91"/>
      <c r="PP82" s="91"/>
      <c r="PQ82" s="91"/>
      <c r="PR82" s="91"/>
      <c r="PS82" s="91"/>
      <c r="PT82" s="91"/>
      <c r="PU82" s="91"/>
      <c r="PV82" s="91"/>
      <c r="PW82" s="91"/>
      <c r="PX82" s="91"/>
      <c r="PY82" s="91"/>
      <c r="PZ82" s="91"/>
      <c r="QA82" s="91"/>
      <c r="QB82" s="91"/>
      <c r="QC82" s="91"/>
      <c r="QD82" s="91"/>
      <c r="QE82" s="91"/>
      <c r="QF82" s="91"/>
      <c r="QG82" s="91"/>
      <c r="QH82" s="91"/>
      <c r="QI82" s="91"/>
      <c r="QJ82" s="91"/>
      <c r="QK82" s="91"/>
      <c r="QL82" s="91"/>
      <c r="QM82" s="91"/>
      <c r="QN82" s="91"/>
      <c r="QO82" s="91"/>
      <c r="QP82" s="91"/>
      <c r="QQ82" s="91"/>
      <c r="QR82" s="91"/>
      <c r="QS82" s="91"/>
      <c r="QT82" s="91"/>
      <c r="QU82" s="91"/>
      <c r="QV82" s="91"/>
      <c r="QW82" s="91"/>
      <c r="QX82" s="91"/>
      <c r="QY82" s="91"/>
      <c r="QZ82" s="91"/>
      <c r="RA82" s="91"/>
      <c r="RB82" s="91"/>
      <c r="RC82" s="91"/>
      <c r="RD82" s="91"/>
      <c r="RE82" s="91"/>
      <c r="RF82" s="91"/>
      <c r="RG82" s="91"/>
      <c r="RH82" s="91"/>
      <c r="RI82" s="91"/>
      <c r="RJ82" s="91"/>
      <c r="RK82" s="91"/>
      <c r="RL82" s="91"/>
      <c r="RM82" s="91"/>
      <c r="RN82" s="91"/>
      <c r="RO82" s="91"/>
      <c r="RP82" s="91"/>
      <c r="RQ82" s="91"/>
      <c r="RR82" s="91"/>
      <c r="RS82" s="91"/>
      <c r="RT82" s="91"/>
      <c r="RU82" s="91"/>
      <c r="RV82" s="91"/>
      <c r="RW82" s="91"/>
      <c r="RX82" s="91"/>
      <c r="RY82" s="91"/>
      <c r="RZ82" s="91"/>
      <c r="SA82" s="91"/>
      <c r="SB82" s="91"/>
      <c r="SC82" s="91"/>
      <c r="SD82" s="91"/>
      <c r="SE82" s="91"/>
      <c r="SF82" s="91"/>
      <c r="SG82" s="91"/>
      <c r="SH82" s="91"/>
      <c r="SI82" s="91"/>
      <c r="SJ82" s="91"/>
      <c r="SK82" s="91"/>
      <c r="SL82" s="91"/>
      <c r="SM82" s="91"/>
      <c r="SN82" s="91"/>
      <c r="SO82" s="91"/>
      <c r="SP82" s="91"/>
      <c r="SQ82" s="91"/>
      <c r="SR82" s="91"/>
      <c r="SS82" s="91"/>
      <c r="ST82" s="91"/>
      <c r="SU82" s="91"/>
      <c r="SV82" s="91"/>
      <c r="SW82" s="91"/>
      <c r="SX82" s="91"/>
      <c r="SY82" s="91"/>
      <c r="SZ82" s="91"/>
      <c r="TA82" s="91"/>
      <c r="TB82" s="91"/>
      <c r="TC82" s="91"/>
      <c r="TD82" s="91"/>
      <c r="TE82" s="91"/>
      <c r="TF82" s="91"/>
      <c r="TG82" s="91"/>
      <c r="TH82" s="91"/>
      <c r="TI82" s="91"/>
      <c r="TJ82" s="91"/>
      <c r="TK82" s="91"/>
      <c r="TL82" s="91"/>
      <c r="TM82" s="91"/>
      <c r="TN82" s="91"/>
      <c r="TO82" s="91"/>
      <c r="TP82" s="91"/>
      <c r="TQ82" s="91"/>
      <c r="TR82" s="91"/>
      <c r="TS82" s="91"/>
      <c r="TT82" s="91"/>
      <c r="TU82" s="91"/>
      <c r="TV82" s="91"/>
      <c r="TW82" s="91"/>
      <c r="TX82" s="91"/>
      <c r="TY82" s="91"/>
      <c r="TZ82" s="91"/>
      <c r="UA82" s="91"/>
      <c r="UB82" s="91"/>
      <c r="UC82" s="91"/>
      <c r="UD82" s="91"/>
      <c r="UE82" s="91"/>
      <c r="UF82" s="91"/>
      <c r="UG82" s="91"/>
      <c r="UH82" s="91"/>
      <c r="UI82" s="91"/>
      <c r="UJ82" s="91"/>
      <c r="UK82" s="91"/>
      <c r="UL82" s="91"/>
      <c r="UM82" s="91"/>
      <c r="UN82" s="91"/>
      <c r="UO82" s="91"/>
      <c r="UP82" s="91"/>
      <c r="UQ82" s="91"/>
      <c r="UR82" s="91"/>
      <c r="US82" s="91"/>
      <c r="UT82" s="91"/>
      <c r="UU82" s="91"/>
      <c r="UV82" s="91"/>
      <c r="UW82" s="91"/>
      <c r="UX82" s="91"/>
      <c r="UY82" s="91"/>
      <c r="UZ82" s="91"/>
      <c r="VA82" s="91"/>
      <c r="VB82" s="91"/>
      <c r="VC82" s="91"/>
      <c r="VD82" s="91"/>
      <c r="VE82" s="91"/>
      <c r="VF82" s="91"/>
      <c r="VG82" s="91"/>
      <c r="VH82" s="91"/>
      <c r="VI82" s="91"/>
      <c r="VJ82" s="91"/>
      <c r="VK82" s="91"/>
      <c r="VL82" s="91"/>
      <c r="VM82" s="91"/>
      <c r="VN82" s="91"/>
      <c r="VO82" s="91"/>
      <c r="VP82" s="91"/>
      <c r="VQ82" s="91"/>
      <c r="VR82" s="91"/>
      <c r="VS82" s="91"/>
      <c r="VT82" s="91"/>
      <c r="VU82" s="91"/>
      <c r="VV82" s="91"/>
      <c r="VW82" s="91"/>
      <c r="VX82" s="91"/>
      <c r="VY82" s="91"/>
      <c r="VZ82" s="91"/>
      <c r="WA82" s="91"/>
      <c r="WB82" s="91"/>
      <c r="WC82" s="91"/>
      <c r="WD82" s="91"/>
      <c r="WE82" s="91"/>
      <c r="WF82" s="91"/>
      <c r="WG82" s="91"/>
      <c r="WH82" s="91"/>
      <c r="WI82" s="91"/>
      <c r="WJ82" s="91"/>
      <c r="WK82" s="91"/>
      <c r="WL82" s="91"/>
      <c r="WM82" s="91"/>
      <c r="WN82" s="91"/>
      <c r="WO82" s="91"/>
      <c r="WP82" s="91"/>
      <c r="WQ82" s="91"/>
      <c r="WR82" s="91"/>
      <c r="WS82" s="91"/>
      <c r="WT82" s="91"/>
      <c r="WU82" s="91"/>
      <c r="WV82" s="91"/>
      <c r="WW82" s="91"/>
      <c r="WX82" s="91"/>
      <c r="WY82" s="91"/>
      <c r="WZ82" s="91"/>
      <c r="XA82" s="91"/>
      <c r="XB82" s="91"/>
      <c r="XC82" s="91"/>
      <c r="XD82" s="91"/>
      <c r="XE82" s="91"/>
      <c r="XF82" s="91"/>
      <c r="XG82" s="91"/>
      <c r="XH82" s="91"/>
      <c r="XI82" s="91"/>
      <c r="XJ82" s="91"/>
      <c r="XK82" s="91"/>
      <c r="XL82" s="91"/>
      <c r="XM82" s="91"/>
      <c r="XN82" s="91"/>
      <c r="XO82" s="91"/>
      <c r="XP82" s="91"/>
      <c r="XQ82" s="91"/>
      <c r="XR82" s="91"/>
      <c r="XS82" s="91"/>
      <c r="XT82" s="91"/>
      <c r="XU82" s="91"/>
      <c r="XV82" s="91"/>
      <c r="XW82" s="91"/>
      <c r="XX82" s="91"/>
      <c r="XY82" s="91"/>
      <c r="XZ82" s="91"/>
      <c r="YA82" s="91"/>
      <c r="YB82" s="91"/>
      <c r="YC82" s="91"/>
      <c r="YD82" s="91"/>
      <c r="YE82" s="91"/>
      <c r="YF82" s="91"/>
      <c r="YG82" s="91"/>
      <c r="YH82" s="91"/>
      <c r="YI82" s="91"/>
      <c r="YJ82" s="91"/>
      <c r="YK82" s="91"/>
      <c r="YL82" s="91"/>
      <c r="YM82" s="91"/>
      <c r="YN82" s="91"/>
      <c r="YO82" s="91"/>
      <c r="YP82" s="91"/>
      <c r="YQ82" s="91"/>
      <c r="YR82" s="91"/>
      <c r="YS82" s="91"/>
      <c r="YT82" s="91"/>
      <c r="YU82" s="91"/>
      <c r="YV82" s="91"/>
      <c r="YW82" s="91"/>
      <c r="YX82" s="91"/>
      <c r="YY82" s="91"/>
      <c r="YZ82" s="91"/>
      <c r="ZA82" s="91"/>
      <c r="ZB82" s="91"/>
      <c r="ZC82" s="91"/>
      <c r="ZD82" s="91"/>
      <c r="ZE82" s="91"/>
      <c r="ZF82" s="91"/>
      <c r="ZG82" s="91"/>
      <c r="ZH82" s="91"/>
      <c r="ZI82" s="91"/>
      <c r="ZJ82" s="91"/>
      <c r="ZK82" s="91"/>
      <c r="ZL82" s="91"/>
      <c r="ZM82" s="91"/>
      <c r="ZN82" s="91"/>
      <c r="ZO82" s="91"/>
      <c r="ZP82" s="91"/>
      <c r="ZQ82" s="91"/>
      <c r="ZR82" s="91"/>
      <c r="ZS82" s="91"/>
      <c r="ZT82" s="91"/>
      <c r="ZU82" s="91"/>
      <c r="ZV82" s="91"/>
      <c r="ZW82" s="91"/>
      <c r="ZX82" s="91"/>
      <c r="ZY82" s="91"/>
      <c r="ZZ82" s="91"/>
      <c r="AAA82" s="91"/>
      <c r="AAB82" s="91"/>
      <c r="AAC82" s="91"/>
      <c r="AAD82" s="91"/>
      <c r="AAE82" s="91"/>
      <c r="AAF82" s="91"/>
      <c r="AAG82" s="91"/>
      <c r="AAH82" s="91"/>
      <c r="AAI82" s="91"/>
      <c r="AAJ82" s="91"/>
      <c r="AAK82" s="91"/>
      <c r="AAL82" s="91"/>
      <c r="AAM82" s="91"/>
      <c r="AAN82" s="91"/>
      <c r="AAO82" s="91"/>
      <c r="AAP82" s="91"/>
      <c r="AAQ82" s="91"/>
      <c r="AAR82" s="91"/>
      <c r="AAS82" s="91"/>
      <c r="AAT82" s="91"/>
      <c r="AAU82" s="91"/>
      <c r="AAV82" s="91"/>
      <c r="AAW82" s="91"/>
      <c r="AAX82" s="91"/>
      <c r="AAY82" s="91"/>
      <c r="AAZ82" s="91"/>
      <c r="ABA82" s="91"/>
      <c r="ABB82" s="91"/>
      <c r="ABC82" s="91"/>
      <c r="ABD82" s="91"/>
      <c r="ABE82" s="91"/>
      <c r="ABF82" s="91"/>
      <c r="ABG82" s="91"/>
      <c r="ABH82" s="91"/>
      <c r="ABI82" s="91"/>
      <c r="ABJ82" s="91"/>
      <c r="ABK82" s="91"/>
      <c r="ABL82" s="91"/>
      <c r="ABM82" s="91"/>
      <c r="ABN82" s="91"/>
      <c r="ABO82" s="91"/>
      <c r="ABP82" s="91"/>
      <c r="ABQ82" s="91"/>
      <c r="ABR82" s="91"/>
      <c r="ABS82" s="91"/>
      <c r="ABT82" s="91"/>
      <c r="ABU82" s="91"/>
      <c r="ABV82" s="91"/>
      <c r="ABW82" s="91"/>
      <c r="ABX82" s="91"/>
      <c r="ABY82" s="91"/>
      <c r="ABZ82" s="91"/>
      <c r="ACA82" s="91"/>
      <c r="ACB82" s="91"/>
      <c r="ACC82" s="91"/>
      <c r="ACD82" s="91"/>
      <c r="ACE82" s="91"/>
      <c r="ACF82" s="91"/>
      <c r="ACG82" s="91"/>
      <c r="ACH82" s="91"/>
      <c r="ACI82" s="91"/>
      <c r="ACJ82" s="91"/>
      <c r="ACK82" s="91"/>
      <c r="ACL82" s="91"/>
      <c r="ACM82" s="91"/>
      <c r="ACN82" s="91"/>
      <c r="ACO82" s="91"/>
      <c r="ACP82" s="91"/>
      <c r="ACQ82" s="91"/>
      <c r="ACR82" s="91"/>
      <c r="ACS82" s="91"/>
      <c r="ACT82" s="91"/>
      <c r="ACU82" s="91"/>
      <c r="ACV82" s="91"/>
      <c r="ACW82" s="91"/>
      <c r="ACX82" s="91"/>
      <c r="ACY82" s="91"/>
      <c r="ACZ82" s="91"/>
      <c r="ADA82" s="91"/>
      <c r="ADB82" s="91"/>
      <c r="ADC82" s="91"/>
      <c r="ADD82" s="91"/>
      <c r="ADE82" s="91"/>
      <c r="ADF82" s="91"/>
      <c r="ADG82" s="91"/>
      <c r="ADH82" s="91"/>
      <c r="ADI82" s="91"/>
      <c r="ADJ82" s="91"/>
      <c r="ADK82" s="91"/>
      <c r="ADL82" s="91"/>
      <c r="ADM82" s="91"/>
      <c r="ADN82" s="91"/>
      <c r="ADO82" s="91"/>
      <c r="ADP82" s="91"/>
      <c r="ADQ82" s="91"/>
      <c r="ADR82" s="91"/>
      <c r="ADS82" s="91"/>
      <c r="ADT82" s="91"/>
      <c r="ADU82" s="91"/>
      <c r="ADV82" s="91"/>
      <c r="ADW82" s="91"/>
      <c r="ADX82" s="91"/>
      <c r="ADY82" s="91"/>
      <c r="ADZ82" s="91"/>
      <c r="AEA82" s="91"/>
      <c r="AEB82" s="91"/>
      <c r="AEC82" s="91"/>
      <c r="AED82" s="91"/>
      <c r="AEE82" s="91"/>
      <c r="AEF82" s="91"/>
      <c r="AEG82" s="91"/>
      <c r="AEH82" s="91"/>
      <c r="AEI82" s="91"/>
      <c r="AEJ82" s="91"/>
      <c r="AEK82" s="91"/>
      <c r="AEL82" s="91"/>
      <c r="AEM82" s="91"/>
      <c r="AEN82" s="91"/>
      <c r="AEO82" s="91"/>
      <c r="AEP82" s="91"/>
      <c r="AEQ82" s="91"/>
      <c r="AER82" s="91"/>
      <c r="AES82" s="91"/>
      <c r="AET82" s="91"/>
      <c r="AEU82" s="91"/>
      <c r="AEV82" s="91"/>
      <c r="AEW82" s="91"/>
      <c r="AEX82" s="91"/>
      <c r="AEY82" s="91"/>
      <c r="AEZ82" s="91"/>
      <c r="AFA82" s="91"/>
      <c r="AFB82" s="91"/>
      <c r="AFC82" s="91"/>
      <c r="AFD82" s="91"/>
      <c r="AFE82" s="91"/>
      <c r="AFF82" s="91"/>
      <c r="AFG82" s="91"/>
      <c r="AFH82" s="91"/>
      <c r="AFI82" s="91"/>
      <c r="AFJ82" s="91"/>
      <c r="AFK82" s="91"/>
      <c r="AFL82" s="91"/>
      <c r="AFM82" s="91"/>
      <c r="AFN82" s="91"/>
      <c r="AFO82" s="91"/>
      <c r="AFP82" s="91"/>
      <c r="AFQ82" s="91"/>
      <c r="AFR82" s="91"/>
      <c r="AFS82" s="91"/>
      <c r="AFT82" s="91"/>
      <c r="AFU82" s="91"/>
      <c r="AFV82" s="91"/>
      <c r="AFW82" s="91"/>
      <c r="AFX82" s="91"/>
      <c r="AFY82" s="91"/>
      <c r="AFZ82" s="91"/>
      <c r="AGA82" s="91"/>
      <c r="AGB82" s="91"/>
      <c r="AGC82" s="91"/>
      <c r="AGD82" s="91"/>
      <c r="AGE82" s="91"/>
      <c r="AGF82" s="91"/>
      <c r="AGG82" s="91"/>
      <c r="AGH82" s="91"/>
      <c r="AGI82" s="91"/>
      <c r="AGJ82" s="91"/>
      <c r="AGK82" s="91"/>
      <c r="AGL82" s="91"/>
      <c r="AGM82" s="91"/>
      <c r="AGN82" s="91"/>
      <c r="AGO82" s="91"/>
      <c r="AGP82" s="91"/>
      <c r="AGQ82" s="91"/>
      <c r="AGR82" s="91"/>
      <c r="AGS82" s="91"/>
      <c r="AGT82" s="91"/>
      <c r="AGU82" s="91"/>
      <c r="AGV82" s="91"/>
      <c r="AGW82" s="91"/>
      <c r="AGX82" s="91"/>
      <c r="AGY82" s="91"/>
      <c r="AGZ82" s="91"/>
      <c r="AHA82" s="91"/>
      <c r="AHB82" s="91"/>
      <c r="AHC82" s="91"/>
      <c r="AHD82" s="91"/>
      <c r="AHE82" s="91"/>
      <c r="AHF82" s="91"/>
      <c r="AHG82" s="91"/>
      <c r="AHH82" s="91"/>
      <c r="AHI82" s="91"/>
      <c r="AHJ82" s="91"/>
      <c r="AHK82" s="91"/>
      <c r="AHL82" s="91"/>
      <c r="AHM82" s="91"/>
      <c r="AHN82" s="91"/>
      <c r="AHO82" s="91"/>
      <c r="AHP82" s="91"/>
      <c r="AHQ82" s="91"/>
      <c r="AHR82" s="91"/>
      <c r="AHS82" s="91"/>
      <c r="AHT82" s="91"/>
      <c r="AHU82" s="91"/>
      <c r="AHV82" s="91"/>
      <c r="AHW82" s="91"/>
      <c r="AHX82" s="91"/>
      <c r="AHY82" s="91"/>
      <c r="AHZ82" s="91"/>
      <c r="AIA82" s="91"/>
      <c r="AIB82" s="91"/>
      <c r="AIC82" s="91"/>
      <c r="AID82" s="91"/>
      <c r="AIE82" s="91"/>
      <c r="AIF82" s="91"/>
      <c r="AIG82" s="91"/>
      <c r="AIH82" s="91"/>
      <c r="AII82" s="91"/>
      <c r="AIJ82" s="91"/>
      <c r="AIK82" s="91"/>
      <c r="AIL82" s="91"/>
      <c r="AIM82" s="91"/>
      <c r="AIN82" s="91"/>
      <c r="AIO82" s="91"/>
      <c r="AIP82" s="91"/>
      <c r="AIQ82" s="91"/>
      <c r="AIR82" s="91"/>
      <c r="AIS82" s="91"/>
      <c r="AIT82" s="91"/>
      <c r="AIU82" s="91"/>
      <c r="AIV82" s="91"/>
      <c r="AIW82" s="91"/>
      <c r="AIX82" s="91"/>
      <c r="AIY82" s="91"/>
      <c r="AIZ82" s="91"/>
      <c r="AJA82" s="91"/>
      <c r="AJB82" s="91"/>
      <c r="AJC82" s="91"/>
      <c r="AJD82" s="91"/>
      <c r="AJE82" s="91"/>
      <c r="AJF82" s="91"/>
      <c r="AJG82" s="91"/>
      <c r="AJH82" s="91"/>
      <c r="AJI82" s="91"/>
      <c r="AJJ82" s="91"/>
      <c r="AJK82" s="91"/>
      <c r="AJL82" s="91"/>
      <c r="AJM82" s="91"/>
      <c r="AJN82" s="91"/>
      <c r="AJO82" s="91"/>
      <c r="AJP82" s="91"/>
      <c r="AJQ82" s="91"/>
      <c r="AJR82" s="91"/>
      <c r="AJS82" s="91"/>
      <c r="AJT82" s="91"/>
      <c r="AJU82" s="91"/>
      <c r="AJV82" s="91"/>
      <c r="AJW82" s="91"/>
      <c r="AJX82" s="91"/>
      <c r="AJY82" s="91"/>
      <c r="AJZ82" s="91"/>
      <c r="AKA82" s="91"/>
      <c r="AKB82" s="91"/>
      <c r="AKC82" s="91"/>
      <c r="AKD82" s="91"/>
      <c r="AKE82" s="91"/>
      <c r="AKF82" s="91"/>
      <c r="AKG82" s="91"/>
      <c r="AKH82" s="91"/>
      <c r="AKI82" s="91"/>
      <c r="AKJ82" s="91"/>
      <c r="AKK82" s="91"/>
      <c r="AKL82" s="91"/>
      <c r="AKM82" s="91"/>
      <c r="AKN82" s="91"/>
      <c r="AKO82" s="91"/>
      <c r="AKP82" s="91"/>
      <c r="AKQ82" s="91"/>
      <c r="AKR82" s="91"/>
      <c r="AKS82" s="91"/>
      <c r="AKT82" s="91"/>
      <c r="AKU82" s="91"/>
      <c r="AKV82" s="91"/>
      <c r="AKW82" s="91"/>
      <c r="AKX82" s="91"/>
      <c r="AKY82" s="91"/>
      <c r="AKZ82" s="91"/>
      <c r="ALA82" s="91"/>
      <c r="ALB82" s="91"/>
      <c r="ALC82" s="91"/>
      <c r="ALD82" s="91"/>
      <c r="ALE82" s="91"/>
      <c r="ALF82" s="91"/>
      <c r="ALG82" s="91"/>
      <c r="ALH82" s="91"/>
      <c r="ALI82" s="91"/>
      <c r="ALJ82" s="91"/>
      <c r="ALK82" s="91"/>
      <c r="ALL82" s="91"/>
      <c r="ALM82" s="91"/>
      <c r="ALN82" s="91"/>
      <c r="ALO82" s="91"/>
      <c r="ALP82" s="91"/>
      <c r="ALQ82" s="91"/>
      <c r="ALR82" s="91"/>
      <c r="ALS82" s="91"/>
      <c r="ALT82" s="91"/>
      <c r="ALU82" s="91"/>
      <c r="ALV82" s="91"/>
      <c r="ALW82" s="91"/>
      <c r="ALX82" s="91"/>
      <c r="ALY82" s="91"/>
      <c r="ALZ82" s="91"/>
      <c r="AMA82" s="91"/>
      <c r="AMB82" s="91"/>
      <c r="AMC82" s="91"/>
      <c r="AMD82" s="91"/>
      <c r="AME82" s="91"/>
      <c r="AMF82" s="91"/>
      <c r="AMG82" s="91"/>
      <c r="AMH82" s="91"/>
      <c r="AMI82" s="91"/>
      <c r="AMJ82" s="91"/>
    </row>
    <row r="83" spans="1:1024" x14ac:dyDescent="0.2">
      <c r="A83" s="91"/>
      <c r="B83" s="52" t="s">
        <v>57</v>
      </c>
      <c r="C83" s="53"/>
      <c r="D83" s="51"/>
      <c r="E83" s="43" t="e">
        <f t="shared" si="1"/>
        <v>#DIV/0!</v>
      </c>
      <c r="F83" s="91"/>
      <c r="G83" s="91"/>
      <c r="H83" s="91"/>
      <c r="I83" s="91"/>
      <c r="J83" s="91"/>
      <c r="K83" s="91"/>
      <c r="L83" s="91"/>
      <c r="M83" s="91"/>
      <c r="N83" s="91"/>
      <c r="O83" s="91"/>
      <c r="P83" s="91"/>
      <c r="Q83" s="91"/>
      <c r="R83" s="91"/>
      <c r="S83" s="91"/>
      <c r="T83" s="91"/>
      <c r="U83" s="91"/>
      <c r="V83" s="91"/>
      <c r="W83" s="91"/>
      <c r="X83" s="91"/>
      <c r="Y83" s="91"/>
      <c r="Z83" s="91"/>
      <c r="AA83" s="91"/>
      <c r="AB83" s="91"/>
      <c r="AC83" s="91"/>
      <c r="AD83" s="91"/>
      <c r="AE83" s="91"/>
      <c r="AF83" s="91"/>
      <c r="AG83" s="91"/>
      <c r="AH83" s="91"/>
      <c r="AI83" s="91"/>
      <c r="AJ83" s="91"/>
      <c r="AK83" s="91"/>
      <c r="AL83" s="91"/>
      <c r="AM83" s="91"/>
      <c r="AN83" s="91"/>
      <c r="AO83" s="91"/>
      <c r="AP83" s="91"/>
      <c r="AQ83" s="91"/>
      <c r="AR83" s="91"/>
      <c r="AS83" s="91"/>
      <c r="AT83" s="91"/>
      <c r="AU83" s="91"/>
      <c r="AV83" s="91"/>
      <c r="AW83" s="91"/>
      <c r="AX83" s="91"/>
      <c r="AY83" s="91"/>
      <c r="AZ83" s="91"/>
      <c r="BA83" s="91"/>
      <c r="BB83" s="91"/>
      <c r="BC83" s="91"/>
      <c r="BD83" s="91"/>
      <c r="BE83" s="91"/>
      <c r="BF83" s="91"/>
      <c r="BG83" s="91"/>
      <c r="BH83" s="91"/>
      <c r="BI83" s="91"/>
      <c r="BJ83" s="91"/>
      <c r="BK83" s="91"/>
      <c r="BL83" s="91"/>
      <c r="BM83" s="91"/>
      <c r="BN83" s="91"/>
      <c r="BO83" s="91"/>
      <c r="BP83" s="91"/>
      <c r="BQ83" s="91"/>
      <c r="BR83" s="91"/>
      <c r="BS83" s="91"/>
      <c r="BT83" s="91"/>
      <c r="BU83" s="91"/>
      <c r="BV83" s="91"/>
      <c r="BW83" s="91"/>
      <c r="BX83" s="91"/>
      <c r="BY83" s="91"/>
      <c r="BZ83" s="91"/>
      <c r="CA83" s="91"/>
      <c r="CB83" s="91"/>
      <c r="CC83" s="91"/>
      <c r="CD83" s="91"/>
      <c r="CE83" s="91"/>
      <c r="CF83" s="91"/>
      <c r="CG83" s="91"/>
      <c r="CH83" s="91"/>
      <c r="CI83" s="91"/>
      <c r="CJ83" s="91"/>
      <c r="CK83" s="91"/>
      <c r="CL83" s="91"/>
      <c r="CM83" s="91"/>
      <c r="CN83" s="91"/>
      <c r="CO83" s="91"/>
      <c r="CP83" s="91"/>
      <c r="CQ83" s="91"/>
      <c r="CR83" s="91"/>
      <c r="CS83" s="91"/>
      <c r="CT83" s="91"/>
      <c r="CU83" s="91"/>
      <c r="CV83" s="91"/>
      <c r="CW83" s="91"/>
      <c r="CX83" s="91"/>
      <c r="CY83" s="91"/>
      <c r="CZ83" s="91"/>
      <c r="DA83" s="91"/>
      <c r="DB83" s="91"/>
      <c r="DC83" s="91"/>
      <c r="DD83" s="91"/>
      <c r="DE83" s="91"/>
      <c r="DF83" s="91"/>
      <c r="DG83" s="91"/>
      <c r="DH83" s="91"/>
      <c r="DI83" s="91"/>
      <c r="DJ83" s="91"/>
      <c r="DK83" s="91"/>
      <c r="DL83" s="91"/>
      <c r="DM83" s="91"/>
      <c r="DN83" s="91"/>
      <c r="DO83" s="91"/>
      <c r="DP83" s="91"/>
      <c r="DQ83" s="91"/>
      <c r="DR83" s="91"/>
      <c r="DS83" s="91"/>
      <c r="DT83" s="91"/>
      <c r="DU83" s="91"/>
      <c r="DV83" s="91"/>
      <c r="DW83" s="91"/>
      <c r="DX83" s="91"/>
      <c r="DY83" s="91"/>
      <c r="DZ83" s="91"/>
      <c r="EA83" s="91"/>
      <c r="EB83" s="91"/>
      <c r="EC83" s="91"/>
      <c r="ED83" s="91"/>
      <c r="EE83" s="91"/>
      <c r="EF83" s="91"/>
      <c r="EG83" s="91"/>
      <c r="EH83" s="91"/>
      <c r="EI83" s="91"/>
      <c r="EJ83" s="91"/>
      <c r="EK83" s="91"/>
      <c r="EL83" s="91"/>
      <c r="EM83" s="91"/>
      <c r="EN83" s="91"/>
      <c r="EO83" s="91"/>
      <c r="EP83" s="91"/>
      <c r="EQ83" s="91"/>
      <c r="ER83" s="91"/>
      <c r="ES83" s="91"/>
      <c r="ET83" s="91"/>
      <c r="EU83" s="91"/>
      <c r="EV83" s="91"/>
      <c r="EW83" s="91"/>
      <c r="EX83" s="91"/>
      <c r="EY83" s="91"/>
      <c r="EZ83" s="91"/>
      <c r="FA83" s="91"/>
      <c r="FB83" s="91"/>
      <c r="FC83" s="91"/>
      <c r="FD83" s="91"/>
      <c r="FE83" s="91"/>
      <c r="FF83" s="91"/>
      <c r="FG83" s="91"/>
      <c r="FH83" s="91"/>
      <c r="FI83" s="91"/>
      <c r="FJ83" s="91"/>
      <c r="FK83" s="91"/>
      <c r="FL83" s="91"/>
      <c r="FM83" s="91"/>
      <c r="FN83" s="91"/>
      <c r="FO83" s="91"/>
      <c r="FP83" s="91"/>
      <c r="FQ83" s="91"/>
      <c r="FR83" s="91"/>
      <c r="FS83" s="91"/>
      <c r="FT83" s="91"/>
      <c r="FU83" s="91"/>
      <c r="FV83" s="91"/>
      <c r="FW83" s="91"/>
      <c r="FX83" s="91"/>
      <c r="FY83" s="91"/>
      <c r="FZ83" s="91"/>
      <c r="GA83" s="91"/>
      <c r="GB83" s="91"/>
      <c r="GC83" s="91"/>
      <c r="GD83" s="91"/>
      <c r="GE83" s="91"/>
      <c r="GF83" s="91"/>
      <c r="GG83" s="91"/>
      <c r="GH83" s="91"/>
      <c r="GI83" s="91"/>
      <c r="GJ83" s="91"/>
      <c r="GK83" s="91"/>
      <c r="GL83" s="91"/>
      <c r="GM83" s="91"/>
      <c r="GN83" s="91"/>
      <c r="GO83" s="91"/>
      <c r="GP83" s="91"/>
      <c r="GQ83" s="91"/>
      <c r="GR83" s="91"/>
      <c r="GS83" s="91"/>
      <c r="GT83" s="91"/>
      <c r="GU83" s="91"/>
      <c r="GV83" s="91"/>
      <c r="GW83" s="91"/>
      <c r="GX83" s="91"/>
      <c r="GY83" s="91"/>
      <c r="GZ83" s="91"/>
      <c r="HA83" s="91"/>
      <c r="HB83" s="91"/>
      <c r="HC83" s="91"/>
      <c r="HD83" s="91"/>
      <c r="HE83" s="91"/>
      <c r="HF83" s="91"/>
      <c r="HG83" s="91"/>
      <c r="HH83" s="91"/>
      <c r="HI83" s="91"/>
      <c r="HJ83" s="91"/>
      <c r="HK83" s="91"/>
      <c r="HL83" s="91"/>
      <c r="HM83" s="91"/>
      <c r="HN83" s="91"/>
      <c r="HO83" s="91"/>
      <c r="HP83" s="91"/>
      <c r="HQ83" s="91"/>
      <c r="HR83" s="91"/>
      <c r="HS83" s="91"/>
      <c r="HT83" s="91"/>
      <c r="HU83" s="91"/>
      <c r="HV83" s="91"/>
      <c r="HW83" s="91"/>
      <c r="HX83" s="91"/>
      <c r="HY83" s="91"/>
      <c r="HZ83" s="91"/>
      <c r="IA83" s="91"/>
      <c r="IB83" s="91"/>
      <c r="IC83" s="91"/>
      <c r="ID83" s="91"/>
      <c r="IE83" s="91"/>
      <c r="IF83" s="91"/>
      <c r="IG83" s="91"/>
      <c r="IH83" s="91"/>
      <c r="II83" s="91"/>
      <c r="IJ83" s="91"/>
      <c r="IK83" s="91"/>
      <c r="IL83" s="91"/>
      <c r="IM83" s="91"/>
      <c r="IN83" s="91"/>
      <c r="IO83" s="91"/>
      <c r="IP83" s="91"/>
      <c r="IQ83" s="91"/>
      <c r="IR83" s="91"/>
      <c r="IS83" s="91"/>
      <c r="IT83" s="91"/>
      <c r="IU83" s="91"/>
      <c r="IV83" s="91"/>
      <c r="IW83" s="91"/>
      <c r="IX83" s="91"/>
      <c r="IY83" s="91"/>
      <c r="IZ83" s="91"/>
      <c r="JA83" s="91"/>
      <c r="JB83" s="91"/>
      <c r="JC83" s="91"/>
      <c r="JD83" s="91"/>
      <c r="JE83" s="91"/>
      <c r="JF83" s="91"/>
      <c r="JG83" s="91"/>
      <c r="JH83" s="91"/>
      <c r="JI83" s="91"/>
      <c r="JJ83" s="91"/>
      <c r="JK83" s="91"/>
      <c r="JL83" s="91"/>
      <c r="JM83" s="91"/>
      <c r="JN83" s="91"/>
      <c r="JO83" s="91"/>
      <c r="JP83" s="91"/>
      <c r="JQ83" s="91"/>
      <c r="JR83" s="91"/>
      <c r="JS83" s="91"/>
      <c r="JT83" s="91"/>
      <c r="JU83" s="91"/>
      <c r="JV83" s="91"/>
      <c r="JW83" s="91"/>
      <c r="JX83" s="91"/>
      <c r="JY83" s="91"/>
      <c r="JZ83" s="91"/>
      <c r="KA83" s="91"/>
      <c r="KB83" s="91"/>
      <c r="KC83" s="91"/>
      <c r="KD83" s="91"/>
      <c r="KE83" s="91"/>
      <c r="KF83" s="91"/>
      <c r="KG83" s="91"/>
      <c r="KH83" s="91"/>
      <c r="KI83" s="91"/>
      <c r="KJ83" s="91"/>
      <c r="KK83" s="91"/>
      <c r="KL83" s="91"/>
      <c r="KM83" s="91"/>
      <c r="KN83" s="91"/>
      <c r="KO83" s="91"/>
      <c r="KP83" s="91"/>
      <c r="KQ83" s="91"/>
      <c r="KR83" s="91"/>
      <c r="KS83" s="91"/>
      <c r="KT83" s="91"/>
      <c r="KU83" s="91"/>
      <c r="KV83" s="91"/>
      <c r="KW83" s="91"/>
      <c r="KX83" s="91"/>
      <c r="KY83" s="91"/>
      <c r="KZ83" s="91"/>
      <c r="LA83" s="91"/>
      <c r="LB83" s="91"/>
      <c r="LC83" s="91"/>
      <c r="LD83" s="91"/>
      <c r="LE83" s="91"/>
      <c r="LF83" s="91"/>
      <c r="LG83" s="91"/>
      <c r="LH83" s="91"/>
      <c r="LI83" s="91"/>
      <c r="LJ83" s="91"/>
      <c r="LK83" s="91"/>
      <c r="LL83" s="91"/>
      <c r="LM83" s="91"/>
      <c r="LN83" s="91"/>
      <c r="LO83" s="91"/>
      <c r="LP83" s="91"/>
      <c r="LQ83" s="91"/>
      <c r="LR83" s="91"/>
      <c r="LS83" s="91"/>
      <c r="LT83" s="91"/>
      <c r="LU83" s="91"/>
      <c r="LV83" s="91"/>
      <c r="LW83" s="91"/>
      <c r="LX83" s="91"/>
      <c r="LY83" s="91"/>
      <c r="LZ83" s="91"/>
      <c r="MA83" s="91"/>
      <c r="MB83" s="91"/>
      <c r="MC83" s="91"/>
      <c r="MD83" s="91"/>
      <c r="ME83" s="91"/>
      <c r="MF83" s="91"/>
      <c r="MG83" s="91"/>
      <c r="MH83" s="91"/>
      <c r="MI83" s="91"/>
      <c r="MJ83" s="91"/>
      <c r="MK83" s="91"/>
      <c r="ML83" s="91"/>
      <c r="MM83" s="91"/>
      <c r="MN83" s="91"/>
      <c r="MO83" s="91"/>
      <c r="MP83" s="91"/>
      <c r="MQ83" s="91"/>
      <c r="MR83" s="91"/>
      <c r="MS83" s="91"/>
      <c r="MT83" s="91"/>
      <c r="MU83" s="91"/>
      <c r="MV83" s="91"/>
      <c r="MW83" s="91"/>
      <c r="MX83" s="91"/>
      <c r="MY83" s="91"/>
      <c r="MZ83" s="91"/>
      <c r="NA83" s="91"/>
      <c r="NB83" s="91"/>
      <c r="NC83" s="91"/>
      <c r="ND83" s="91"/>
      <c r="NE83" s="91"/>
      <c r="NF83" s="91"/>
      <c r="NG83" s="91"/>
      <c r="NH83" s="91"/>
      <c r="NI83" s="91"/>
      <c r="NJ83" s="91"/>
      <c r="NK83" s="91"/>
      <c r="NL83" s="91"/>
      <c r="NM83" s="91"/>
      <c r="NN83" s="91"/>
      <c r="NO83" s="91"/>
      <c r="NP83" s="91"/>
      <c r="NQ83" s="91"/>
      <c r="NR83" s="91"/>
      <c r="NS83" s="91"/>
      <c r="NT83" s="91"/>
      <c r="NU83" s="91"/>
      <c r="NV83" s="91"/>
      <c r="NW83" s="91"/>
      <c r="NX83" s="91"/>
      <c r="NY83" s="91"/>
      <c r="NZ83" s="91"/>
      <c r="OA83" s="91"/>
      <c r="OB83" s="91"/>
      <c r="OC83" s="91"/>
      <c r="OD83" s="91"/>
      <c r="OE83" s="91"/>
      <c r="OF83" s="91"/>
      <c r="OG83" s="91"/>
      <c r="OH83" s="91"/>
      <c r="OI83" s="91"/>
      <c r="OJ83" s="91"/>
      <c r="OK83" s="91"/>
      <c r="OL83" s="91"/>
      <c r="OM83" s="91"/>
      <c r="ON83" s="91"/>
      <c r="OO83" s="91"/>
      <c r="OP83" s="91"/>
      <c r="OQ83" s="91"/>
      <c r="OR83" s="91"/>
      <c r="OS83" s="91"/>
      <c r="OT83" s="91"/>
      <c r="OU83" s="91"/>
      <c r="OV83" s="91"/>
      <c r="OW83" s="91"/>
      <c r="OX83" s="91"/>
      <c r="OY83" s="91"/>
      <c r="OZ83" s="91"/>
      <c r="PA83" s="91"/>
      <c r="PB83" s="91"/>
      <c r="PC83" s="91"/>
      <c r="PD83" s="91"/>
      <c r="PE83" s="91"/>
      <c r="PF83" s="91"/>
      <c r="PG83" s="91"/>
      <c r="PH83" s="91"/>
      <c r="PI83" s="91"/>
      <c r="PJ83" s="91"/>
      <c r="PK83" s="91"/>
      <c r="PL83" s="91"/>
      <c r="PM83" s="91"/>
      <c r="PN83" s="91"/>
      <c r="PO83" s="91"/>
      <c r="PP83" s="91"/>
      <c r="PQ83" s="91"/>
      <c r="PR83" s="91"/>
      <c r="PS83" s="91"/>
      <c r="PT83" s="91"/>
      <c r="PU83" s="91"/>
      <c r="PV83" s="91"/>
      <c r="PW83" s="91"/>
      <c r="PX83" s="91"/>
      <c r="PY83" s="91"/>
      <c r="PZ83" s="91"/>
      <c r="QA83" s="91"/>
      <c r="QB83" s="91"/>
      <c r="QC83" s="91"/>
      <c r="QD83" s="91"/>
      <c r="QE83" s="91"/>
      <c r="QF83" s="91"/>
      <c r="QG83" s="91"/>
      <c r="QH83" s="91"/>
      <c r="QI83" s="91"/>
      <c r="QJ83" s="91"/>
      <c r="QK83" s="91"/>
      <c r="QL83" s="91"/>
      <c r="QM83" s="91"/>
      <c r="QN83" s="91"/>
      <c r="QO83" s="91"/>
      <c r="QP83" s="91"/>
      <c r="QQ83" s="91"/>
      <c r="QR83" s="91"/>
      <c r="QS83" s="91"/>
      <c r="QT83" s="91"/>
      <c r="QU83" s="91"/>
      <c r="QV83" s="91"/>
      <c r="QW83" s="91"/>
      <c r="QX83" s="91"/>
      <c r="QY83" s="91"/>
      <c r="QZ83" s="91"/>
      <c r="RA83" s="91"/>
      <c r="RB83" s="91"/>
      <c r="RC83" s="91"/>
      <c r="RD83" s="91"/>
      <c r="RE83" s="91"/>
      <c r="RF83" s="91"/>
      <c r="RG83" s="91"/>
      <c r="RH83" s="91"/>
      <c r="RI83" s="91"/>
      <c r="RJ83" s="91"/>
      <c r="RK83" s="91"/>
      <c r="RL83" s="91"/>
      <c r="RM83" s="91"/>
      <c r="RN83" s="91"/>
      <c r="RO83" s="91"/>
      <c r="RP83" s="91"/>
      <c r="RQ83" s="91"/>
      <c r="RR83" s="91"/>
      <c r="RS83" s="91"/>
      <c r="RT83" s="91"/>
      <c r="RU83" s="91"/>
      <c r="RV83" s="91"/>
      <c r="RW83" s="91"/>
      <c r="RX83" s="91"/>
      <c r="RY83" s="91"/>
      <c r="RZ83" s="91"/>
      <c r="SA83" s="91"/>
      <c r="SB83" s="91"/>
      <c r="SC83" s="91"/>
      <c r="SD83" s="91"/>
      <c r="SE83" s="91"/>
      <c r="SF83" s="91"/>
      <c r="SG83" s="91"/>
      <c r="SH83" s="91"/>
      <c r="SI83" s="91"/>
      <c r="SJ83" s="91"/>
      <c r="SK83" s="91"/>
      <c r="SL83" s="91"/>
      <c r="SM83" s="91"/>
      <c r="SN83" s="91"/>
      <c r="SO83" s="91"/>
      <c r="SP83" s="91"/>
      <c r="SQ83" s="91"/>
      <c r="SR83" s="91"/>
      <c r="SS83" s="91"/>
      <c r="ST83" s="91"/>
      <c r="SU83" s="91"/>
      <c r="SV83" s="91"/>
      <c r="SW83" s="91"/>
      <c r="SX83" s="91"/>
      <c r="SY83" s="91"/>
      <c r="SZ83" s="91"/>
      <c r="TA83" s="91"/>
      <c r="TB83" s="91"/>
      <c r="TC83" s="91"/>
      <c r="TD83" s="91"/>
      <c r="TE83" s="91"/>
      <c r="TF83" s="91"/>
      <c r="TG83" s="91"/>
      <c r="TH83" s="91"/>
      <c r="TI83" s="91"/>
      <c r="TJ83" s="91"/>
      <c r="TK83" s="91"/>
      <c r="TL83" s="91"/>
      <c r="TM83" s="91"/>
      <c r="TN83" s="91"/>
      <c r="TO83" s="91"/>
      <c r="TP83" s="91"/>
      <c r="TQ83" s="91"/>
      <c r="TR83" s="91"/>
      <c r="TS83" s="91"/>
      <c r="TT83" s="91"/>
      <c r="TU83" s="91"/>
      <c r="TV83" s="91"/>
      <c r="TW83" s="91"/>
      <c r="TX83" s="91"/>
      <c r="TY83" s="91"/>
      <c r="TZ83" s="91"/>
      <c r="UA83" s="91"/>
      <c r="UB83" s="91"/>
      <c r="UC83" s="91"/>
      <c r="UD83" s="91"/>
      <c r="UE83" s="91"/>
      <c r="UF83" s="91"/>
      <c r="UG83" s="91"/>
      <c r="UH83" s="91"/>
      <c r="UI83" s="91"/>
      <c r="UJ83" s="91"/>
      <c r="UK83" s="91"/>
      <c r="UL83" s="91"/>
      <c r="UM83" s="91"/>
      <c r="UN83" s="91"/>
      <c r="UO83" s="91"/>
      <c r="UP83" s="91"/>
      <c r="UQ83" s="91"/>
      <c r="UR83" s="91"/>
      <c r="US83" s="91"/>
      <c r="UT83" s="91"/>
      <c r="UU83" s="91"/>
      <c r="UV83" s="91"/>
      <c r="UW83" s="91"/>
      <c r="UX83" s="91"/>
      <c r="UY83" s="91"/>
      <c r="UZ83" s="91"/>
      <c r="VA83" s="91"/>
      <c r="VB83" s="91"/>
      <c r="VC83" s="91"/>
      <c r="VD83" s="91"/>
      <c r="VE83" s="91"/>
      <c r="VF83" s="91"/>
      <c r="VG83" s="91"/>
      <c r="VH83" s="91"/>
      <c r="VI83" s="91"/>
      <c r="VJ83" s="91"/>
      <c r="VK83" s="91"/>
      <c r="VL83" s="91"/>
      <c r="VM83" s="91"/>
      <c r="VN83" s="91"/>
      <c r="VO83" s="91"/>
      <c r="VP83" s="91"/>
      <c r="VQ83" s="91"/>
      <c r="VR83" s="91"/>
      <c r="VS83" s="91"/>
      <c r="VT83" s="91"/>
      <c r="VU83" s="91"/>
      <c r="VV83" s="91"/>
      <c r="VW83" s="91"/>
      <c r="VX83" s="91"/>
      <c r="VY83" s="91"/>
      <c r="VZ83" s="91"/>
      <c r="WA83" s="91"/>
      <c r="WB83" s="91"/>
      <c r="WC83" s="91"/>
      <c r="WD83" s="91"/>
      <c r="WE83" s="91"/>
      <c r="WF83" s="91"/>
      <c r="WG83" s="91"/>
      <c r="WH83" s="91"/>
      <c r="WI83" s="91"/>
      <c r="WJ83" s="91"/>
      <c r="WK83" s="91"/>
      <c r="WL83" s="91"/>
      <c r="WM83" s="91"/>
      <c r="WN83" s="91"/>
      <c r="WO83" s="91"/>
      <c r="WP83" s="91"/>
      <c r="WQ83" s="91"/>
      <c r="WR83" s="91"/>
      <c r="WS83" s="91"/>
      <c r="WT83" s="91"/>
      <c r="WU83" s="91"/>
      <c r="WV83" s="91"/>
      <c r="WW83" s="91"/>
      <c r="WX83" s="91"/>
      <c r="WY83" s="91"/>
      <c r="WZ83" s="91"/>
      <c r="XA83" s="91"/>
      <c r="XB83" s="91"/>
      <c r="XC83" s="91"/>
      <c r="XD83" s="91"/>
      <c r="XE83" s="91"/>
      <c r="XF83" s="91"/>
      <c r="XG83" s="91"/>
      <c r="XH83" s="91"/>
      <c r="XI83" s="91"/>
      <c r="XJ83" s="91"/>
      <c r="XK83" s="91"/>
      <c r="XL83" s="91"/>
      <c r="XM83" s="91"/>
      <c r="XN83" s="91"/>
      <c r="XO83" s="91"/>
      <c r="XP83" s="91"/>
      <c r="XQ83" s="91"/>
      <c r="XR83" s="91"/>
      <c r="XS83" s="91"/>
      <c r="XT83" s="91"/>
      <c r="XU83" s="91"/>
      <c r="XV83" s="91"/>
      <c r="XW83" s="91"/>
      <c r="XX83" s="91"/>
      <c r="XY83" s="91"/>
      <c r="XZ83" s="91"/>
      <c r="YA83" s="91"/>
      <c r="YB83" s="91"/>
      <c r="YC83" s="91"/>
      <c r="YD83" s="91"/>
      <c r="YE83" s="91"/>
      <c r="YF83" s="91"/>
      <c r="YG83" s="91"/>
      <c r="YH83" s="91"/>
      <c r="YI83" s="91"/>
      <c r="YJ83" s="91"/>
      <c r="YK83" s="91"/>
      <c r="YL83" s="91"/>
      <c r="YM83" s="91"/>
      <c r="YN83" s="91"/>
      <c r="YO83" s="91"/>
      <c r="YP83" s="91"/>
      <c r="YQ83" s="91"/>
      <c r="YR83" s="91"/>
      <c r="YS83" s="91"/>
      <c r="YT83" s="91"/>
      <c r="YU83" s="91"/>
      <c r="YV83" s="91"/>
      <c r="YW83" s="91"/>
      <c r="YX83" s="91"/>
      <c r="YY83" s="91"/>
      <c r="YZ83" s="91"/>
      <c r="ZA83" s="91"/>
      <c r="ZB83" s="91"/>
      <c r="ZC83" s="91"/>
      <c r="ZD83" s="91"/>
      <c r="ZE83" s="91"/>
      <c r="ZF83" s="91"/>
      <c r="ZG83" s="91"/>
      <c r="ZH83" s="91"/>
      <c r="ZI83" s="91"/>
      <c r="ZJ83" s="91"/>
      <c r="ZK83" s="91"/>
      <c r="ZL83" s="91"/>
      <c r="ZM83" s="91"/>
      <c r="ZN83" s="91"/>
      <c r="ZO83" s="91"/>
      <c r="ZP83" s="91"/>
      <c r="ZQ83" s="91"/>
      <c r="ZR83" s="91"/>
      <c r="ZS83" s="91"/>
      <c r="ZT83" s="91"/>
      <c r="ZU83" s="91"/>
      <c r="ZV83" s="91"/>
      <c r="ZW83" s="91"/>
      <c r="ZX83" s="91"/>
      <c r="ZY83" s="91"/>
      <c r="ZZ83" s="91"/>
      <c r="AAA83" s="91"/>
      <c r="AAB83" s="91"/>
      <c r="AAC83" s="91"/>
      <c r="AAD83" s="91"/>
      <c r="AAE83" s="91"/>
      <c r="AAF83" s="91"/>
      <c r="AAG83" s="91"/>
      <c r="AAH83" s="91"/>
      <c r="AAI83" s="91"/>
      <c r="AAJ83" s="91"/>
      <c r="AAK83" s="91"/>
      <c r="AAL83" s="91"/>
      <c r="AAM83" s="91"/>
      <c r="AAN83" s="91"/>
      <c r="AAO83" s="91"/>
      <c r="AAP83" s="91"/>
      <c r="AAQ83" s="91"/>
      <c r="AAR83" s="91"/>
      <c r="AAS83" s="91"/>
      <c r="AAT83" s="91"/>
      <c r="AAU83" s="91"/>
      <c r="AAV83" s="91"/>
      <c r="AAW83" s="91"/>
      <c r="AAX83" s="91"/>
      <c r="AAY83" s="91"/>
      <c r="AAZ83" s="91"/>
      <c r="ABA83" s="91"/>
      <c r="ABB83" s="91"/>
      <c r="ABC83" s="91"/>
      <c r="ABD83" s="91"/>
      <c r="ABE83" s="91"/>
      <c r="ABF83" s="91"/>
      <c r="ABG83" s="91"/>
      <c r="ABH83" s="91"/>
      <c r="ABI83" s="91"/>
      <c r="ABJ83" s="91"/>
      <c r="ABK83" s="91"/>
      <c r="ABL83" s="91"/>
      <c r="ABM83" s="91"/>
      <c r="ABN83" s="91"/>
      <c r="ABO83" s="91"/>
      <c r="ABP83" s="91"/>
      <c r="ABQ83" s="91"/>
      <c r="ABR83" s="91"/>
      <c r="ABS83" s="91"/>
      <c r="ABT83" s="91"/>
      <c r="ABU83" s="91"/>
      <c r="ABV83" s="91"/>
      <c r="ABW83" s="91"/>
      <c r="ABX83" s="91"/>
      <c r="ABY83" s="91"/>
      <c r="ABZ83" s="91"/>
      <c r="ACA83" s="91"/>
      <c r="ACB83" s="91"/>
      <c r="ACC83" s="91"/>
      <c r="ACD83" s="91"/>
      <c r="ACE83" s="91"/>
      <c r="ACF83" s="91"/>
      <c r="ACG83" s="91"/>
      <c r="ACH83" s="91"/>
      <c r="ACI83" s="91"/>
      <c r="ACJ83" s="91"/>
      <c r="ACK83" s="91"/>
      <c r="ACL83" s="91"/>
      <c r="ACM83" s="91"/>
      <c r="ACN83" s="91"/>
      <c r="ACO83" s="91"/>
      <c r="ACP83" s="91"/>
      <c r="ACQ83" s="91"/>
      <c r="ACR83" s="91"/>
      <c r="ACS83" s="91"/>
      <c r="ACT83" s="91"/>
      <c r="ACU83" s="91"/>
      <c r="ACV83" s="91"/>
      <c r="ACW83" s="91"/>
      <c r="ACX83" s="91"/>
      <c r="ACY83" s="91"/>
      <c r="ACZ83" s="91"/>
      <c r="ADA83" s="91"/>
      <c r="ADB83" s="91"/>
      <c r="ADC83" s="91"/>
      <c r="ADD83" s="91"/>
      <c r="ADE83" s="91"/>
      <c r="ADF83" s="91"/>
      <c r="ADG83" s="91"/>
      <c r="ADH83" s="91"/>
      <c r="ADI83" s="91"/>
      <c r="ADJ83" s="91"/>
      <c r="ADK83" s="91"/>
      <c r="ADL83" s="91"/>
      <c r="ADM83" s="91"/>
      <c r="ADN83" s="91"/>
      <c r="ADO83" s="91"/>
      <c r="ADP83" s="91"/>
      <c r="ADQ83" s="91"/>
      <c r="ADR83" s="91"/>
      <c r="ADS83" s="91"/>
      <c r="ADT83" s="91"/>
      <c r="ADU83" s="91"/>
      <c r="ADV83" s="91"/>
      <c r="ADW83" s="91"/>
      <c r="ADX83" s="91"/>
      <c r="ADY83" s="91"/>
      <c r="ADZ83" s="91"/>
      <c r="AEA83" s="91"/>
      <c r="AEB83" s="91"/>
      <c r="AEC83" s="91"/>
      <c r="AED83" s="91"/>
      <c r="AEE83" s="91"/>
      <c r="AEF83" s="91"/>
      <c r="AEG83" s="91"/>
      <c r="AEH83" s="91"/>
      <c r="AEI83" s="91"/>
      <c r="AEJ83" s="91"/>
      <c r="AEK83" s="91"/>
      <c r="AEL83" s="91"/>
      <c r="AEM83" s="91"/>
      <c r="AEN83" s="91"/>
      <c r="AEO83" s="91"/>
      <c r="AEP83" s="91"/>
      <c r="AEQ83" s="91"/>
      <c r="AER83" s="91"/>
      <c r="AES83" s="91"/>
      <c r="AET83" s="91"/>
      <c r="AEU83" s="91"/>
      <c r="AEV83" s="91"/>
      <c r="AEW83" s="91"/>
      <c r="AEX83" s="91"/>
      <c r="AEY83" s="91"/>
      <c r="AEZ83" s="91"/>
      <c r="AFA83" s="91"/>
      <c r="AFB83" s="91"/>
      <c r="AFC83" s="91"/>
      <c r="AFD83" s="91"/>
      <c r="AFE83" s="91"/>
      <c r="AFF83" s="91"/>
      <c r="AFG83" s="91"/>
      <c r="AFH83" s="91"/>
      <c r="AFI83" s="91"/>
      <c r="AFJ83" s="91"/>
      <c r="AFK83" s="91"/>
      <c r="AFL83" s="91"/>
      <c r="AFM83" s="91"/>
      <c r="AFN83" s="91"/>
      <c r="AFO83" s="91"/>
      <c r="AFP83" s="91"/>
      <c r="AFQ83" s="91"/>
      <c r="AFR83" s="91"/>
      <c r="AFS83" s="91"/>
      <c r="AFT83" s="91"/>
      <c r="AFU83" s="91"/>
      <c r="AFV83" s="91"/>
      <c r="AFW83" s="91"/>
      <c r="AFX83" s="91"/>
      <c r="AFY83" s="91"/>
      <c r="AFZ83" s="91"/>
      <c r="AGA83" s="91"/>
      <c r="AGB83" s="91"/>
      <c r="AGC83" s="91"/>
      <c r="AGD83" s="91"/>
      <c r="AGE83" s="91"/>
      <c r="AGF83" s="91"/>
      <c r="AGG83" s="91"/>
      <c r="AGH83" s="91"/>
      <c r="AGI83" s="91"/>
      <c r="AGJ83" s="91"/>
      <c r="AGK83" s="91"/>
      <c r="AGL83" s="91"/>
      <c r="AGM83" s="91"/>
      <c r="AGN83" s="91"/>
      <c r="AGO83" s="91"/>
      <c r="AGP83" s="91"/>
      <c r="AGQ83" s="91"/>
      <c r="AGR83" s="91"/>
      <c r="AGS83" s="91"/>
      <c r="AGT83" s="91"/>
      <c r="AGU83" s="91"/>
      <c r="AGV83" s="91"/>
      <c r="AGW83" s="91"/>
      <c r="AGX83" s="91"/>
      <c r="AGY83" s="91"/>
      <c r="AGZ83" s="91"/>
      <c r="AHA83" s="91"/>
      <c r="AHB83" s="91"/>
      <c r="AHC83" s="91"/>
      <c r="AHD83" s="91"/>
      <c r="AHE83" s="91"/>
      <c r="AHF83" s="91"/>
      <c r="AHG83" s="91"/>
      <c r="AHH83" s="91"/>
      <c r="AHI83" s="91"/>
      <c r="AHJ83" s="91"/>
      <c r="AHK83" s="91"/>
      <c r="AHL83" s="91"/>
      <c r="AHM83" s="91"/>
      <c r="AHN83" s="91"/>
      <c r="AHO83" s="91"/>
      <c r="AHP83" s="91"/>
      <c r="AHQ83" s="91"/>
      <c r="AHR83" s="91"/>
      <c r="AHS83" s="91"/>
      <c r="AHT83" s="91"/>
      <c r="AHU83" s="91"/>
      <c r="AHV83" s="91"/>
      <c r="AHW83" s="91"/>
      <c r="AHX83" s="91"/>
      <c r="AHY83" s="91"/>
      <c r="AHZ83" s="91"/>
      <c r="AIA83" s="91"/>
      <c r="AIB83" s="91"/>
      <c r="AIC83" s="91"/>
      <c r="AID83" s="91"/>
      <c r="AIE83" s="91"/>
      <c r="AIF83" s="91"/>
      <c r="AIG83" s="91"/>
      <c r="AIH83" s="91"/>
      <c r="AII83" s="91"/>
      <c r="AIJ83" s="91"/>
      <c r="AIK83" s="91"/>
      <c r="AIL83" s="91"/>
      <c r="AIM83" s="91"/>
      <c r="AIN83" s="91"/>
      <c r="AIO83" s="91"/>
      <c r="AIP83" s="91"/>
      <c r="AIQ83" s="91"/>
      <c r="AIR83" s="91"/>
      <c r="AIS83" s="91"/>
      <c r="AIT83" s="91"/>
      <c r="AIU83" s="91"/>
      <c r="AIV83" s="91"/>
      <c r="AIW83" s="91"/>
      <c r="AIX83" s="91"/>
      <c r="AIY83" s="91"/>
      <c r="AIZ83" s="91"/>
      <c r="AJA83" s="91"/>
      <c r="AJB83" s="91"/>
      <c r="AJC83" s="91"/>
      <c r="AJD83" s="91"/>
      <c r="AJE83" s="91"/>
      <c r="AJF83" s="91"/>
      <c r="AJG83" s="91"/>
      <c r="AJH83" s="91"/>
      <c r="AJI83" s="91"/>
      <c r="AJJ83" s="91"/>
      <c r="AJK83" s="91"/>
      <c r="AJL83" s="91"/>
      <c r="AJM83" s="91"/>
      <c r="AJN83" s="91"/>
      <c r="AJO83" s="91"/>
      <c r="AJP83" s="91"/>
      <c r="AJQ83" s="91"/>
      <c r="AJR83" s="91"/>
      <c r="AJS83" s="91"/>
      <c r="AJT83" s="91"/>
      <c r="AJU83" s="91"/>
      <c r="AJV83" s="91"/>
      <c r="AJW83" s="91"/>
      <c r="AJX83" s="91"/>
      <c r="AJY83" s="91"/>
      <c r="AJZ83" s="91"/>
      <c r="AKA83" s="91"/>
      <c r="AKB83" s="91"/>
      <c r="AKC83" s="91"/>
      <c r="AKD83" s="91"/>
      <c r="AKE83" s="91"/>
      <c r="AKF83" s="91"/>
      <c r="AKG83" s="91"/>
      <c r="AKH83" s="91"/>
      <c r="AKI83" s="91"/>
      <c r="AKJ83" s="91"/>
      <c r="AKK83" s="91"/>
      <c r="AKL83" s="91"/>
      <c r="AKM83" s="91"/>
      <c r="AKN83" s="91"/>
      <c r="AKO83" s="91"/>
      <c r="AKP83" s="91"/>
      <c r="AKQ83" s="91"/>
      <c r="AKR83" s="91"/>
      <c r="AKS83" s="91"/>
      <c r="AKT83" s="91"/>
      <c r="AKU83" s="91"/>
      <c r="AKV83" s="91"/>
      <c r="AKW83" s="91"/>
      <c r="AKX83" s="91"/>
      <c r="AKY83" s="91"/>
      <c r="AKZ83" s="91"/>
      <c r="ALA83" s="91"/>
      <c r="ALB83" s="91"/>
      <c r="ALC83" s="91"/>
      <c r="ALD83" s="91"/>
      <c r="ALE83" s="91"/>
      <c r="ALF83" s="91"/>
      <c r="ALG83" s="91"/>
      <c r="ALH83" s="91"/>
      <c r="ALI83" s="91"/>
      <c r="ALJ83" s="91"/>
      <c r="ALK83" s="91"/>
      <c r="ALL83" s="91"/>
      <c r="ALM83" s="91"/>
      <c r="ALN83" s="91"/>
      <c r="ALO83" s="91"/>
      <c r="ALP83" s="91"/>
      <c r="ALQ83" s="91"/>
      <c r="ALR83" s="91"/>
      <c r="ALS83" s="91"/>
      <c r="ALT83" s="91"/>
      <c r="ALU83" s="91"/>
      <c r="ALV83" s="91"/>
      <c r="ALW83" s="91"/>
      <c r="ALX83" s="91"/>
      <c r="ALY83" s="91"/>
      <c r="ALZ83" s="91"/>
      <c r="AMA83" s="91"/>
      <c r="AMB83" s="91"/>
      <c r="AMC83" s="91"/>
      <c r="AMD83" s="91"/>
      <c r="AME83" s="91"/>
      <c r="AMF83" s="91"/>
      <c r="AMG83" s="91"/>
      <c r="AMH83" s="91"/>
      <c r="AMI83" s="91"/>
      <c r="AMJ83" s="91"/>
    </row>
    <row r="84" spans="1:1024" x14ac:dyDescent="0.2">
      <c r="A84" s="91"/>
      <c r="B84" s="52" t="s">
        <v>58</v>
      </c>
      <c r="C84" s="53"/>
      <c r="D84" s="51"/>
      <c r="E84" s="43" t="e">
        <f t="shared" si="1"/>
        <v>#DIV/0!</v>
      </c>
      <c r="F84" s="91"/>
      <c r="G84" s="91"/>
      <c r="H84" s="91"/>
      <c r="I84" s="91"/>
      <c r="J84" s="91"/>
      <c r="K84" s="91"/>
      <c r="L84" s="91"/>
      <c r="M84" s="91"/>
      <c r="N84" s="91"/>
      <c r="O84" s="91"/>
      <c r="P84" s="91"/>
      <c r="Q84" s="91"/>
      <c r="R84" s="91"/>
      <c r="S84" s="91"/>
      <c r="T84" s="91"/>
      <c r="U84" s="91"/>
      <c r="V84" s="91"/>
      <c r="W84" s="91"/>
      <c r="X84" s="91"/>
      <c r="Y84" s="91"/>
      <c r="Z84" s="91"/>
      <c r="AA84" s="91"/>
      <c r="AB84" s="91"/>
      <c r="AC84" s="91"/>
      <c r="AD84" s="91"/>
      <c r="AE84" s="91"/>
      <c r="AF84" s="91"/>
      <c r="AG84" s="91"/>
      <c r="AH84" s="91"/>
      <c r="AI84" s="91"/>
      <c r="AJ84" s="91"/>
      <c r="AK84" s="91"/>
      <c r="AL84" s="91"/>
      <c r="AM84" s="91"/>
      <c r="AN84" s="91"/>
      <c r="AO84" s="91"/>
      <c r="AP84" s="91"/>
      <c r="AQ84" s="91"/>
      <c r="AR84" s="91"/>
      <c r="AS84" s="91"/>
      <c r="AT84" s="91"/>
      <c r="AU84" s="91"/>
      <c r="AV84" s="91"/>
      <c r="AW84" s="91"/>
      <c r="AX84" s="91"/>
      <c r="AY84" s="91"/>
      <c r="AZ84" s="91"/>
      <c r="BA84" s="91"/>
      <c r="BB84" s="91"/>
      <c r="BC84" s="91"/>
      <c r="BD84" s="91"/>
      <c r="BE84" s="91"/>
      <c r="BF84" s="91"/>
      <c r="BG84" s="91"/>
      <c r="BH84" s="91"/>
      <c r="BI84" s="91"/>
      <c r="BJ84" s="91"/>
      <c r="BK84" s="91"/>
      <c r="BL84" s="91"/>
      <c r="BM84" s="91"/>
      <c r="BN84" s="91"/>
      <c r="BO84" s="91"/>
      <c r="BP84" s="91"/>
      <c r="BQ84" s="91"/>
      <c r="BR84" s="91"/>
      <c r="BS84" s="91"/>
      <c r="BT84" s="91"/>
      <c r="BU84" s="91"/>
      <c r="BV84" s="91"/>
      <c r="BW84" s="91"/>
      <c r="BX84" s="91"/>
      <c r="BY84" s="91"/>
      <c r="BZ84" s="91"/>
      <c r="CA84" s="91"/>
      <c r="CB84" s="91"/>
      <c r="CC84" s="91"/>
      <c r="CD84" s="91"/>
      <c r="CE84" s="91"/>
      <c r="CF84" s="91"/>
      <c r="CG84" s="91"/>
      <c r="CH84" s="91"/>
      <c r="CI84" s="91"/>
      <c r="CJ84" s="91"/>
      <c r="CK84" s="91"/>
      <c r="CL84" s="91"/>
      <c r="CM84" s="91"/>
      <c r="CN84" s="91"/>
      <c r="CO84" s="91"/>
      <c r="CP84" s="91"/>
      <c r="CQ84" s="91"/>
      <c r="CR84" s="91"/>
      <c r="CS84" s="91"/>
      <c r="CT84" s="91"/>
      <c r="CU84" s="91"/>
      <c r="CV84" s="91"/>
      <c r="CW84" s="91"/>
      <c r="CX84" s="91"/>
      <c r="CY84" s="91"/>
      <c r="CZ84" s="91"/>
      <c r="DA84" s="91"/>
      <c r="DB84" s="91"/>
      <c r="DC84" s="91"/>
      <c r="DD84" s="91"/>
      <c r="DE84" s="91"/>
      <c r="DF84" s="91"/>
      <c r="DG84" s="91"/>
      <c r="DH84" s="91"/>
      <c r="DI84" s="91"/>
      <c r="DJ84" s="91"/>
      <c r="DK84" s="91"/>
      <c r="DL84" s="91"/>
      <c r="DM84" s="91"/>
      <c r="DN84" s="91"/>
      <c r="DO84" s="91"/>
      <c r="DP84" s="91"/>
      <c r="DQ84" s="91"/>
      <c r="DR84" s="91"/>
      <c r="DS84" s="91"/>
      <c r="DT84" s="91"/>
      <c r="DU84" s="91"/>
      <c r="DV84" s="91"/>
      <c r="DW84" s="91"/>
      <c r="DX84" s="91"/>
      <c r="DY84" s="91"/>
      <c r="DZ84" s="91"/>
      <c r="EA84" s="91"/>
      <c r="EB84" s="91"/>
      <c r="EC84" s="91"/>
      <c r="ED84" s="91"/>
      <c r="EE84" s="91"/>
      <c r="EF84" s="91"/>
      <c r="EG84" s="91"/>
      <c r="EH84" s="91"/>
      <c r="EI84" s="91"/>
      <c r="EJ84" s="91"/>
      <c r="EK84" s="91"/>
      <c r="EL84" s="91"/>
      <c r="EM84" s="91"/>
      <c r="EN84" s="91"/>
      <c r="EO84" s="91"/>
      <c r="EP84" s="91"/>
      <c r="EQ84" s="91"/>
      <c r="ER84" s="91"/>
      <c r="ES84" s="91"/>
      <c r="ET84" s="91"/>
      <c r="EU84" s="91"/>
      <c r="EV84" s="91"/>
      <c r="EW84" s="91"/>
      <c r="EX84" s="91"/>
      <c r="EY84" s="91"/>
      <c r="EZ84" s="91"/>
      <c r="FA84" s="91"/>
      <c r="FB84" s="91"/>
      <c r="FC84" s="91"/>
      <c r="FD84" s="91"/>
      <c r="FE84" s="91"/>
      <c r="FF84" s="91"/>
      <c r="FG84" s="91"/>
      <c r="FH84" s="91"/>
      <c r="FI84" s="91"/>
      <c r="FJ84" s="91"/>
      <c r="FK84" s="91"/>
      <c r="FL84" s="91"/>
      <c r="FM84" s="91"/>
      <c r="FN84" s="91"/>
      <c r="FO84" s="91"/>
      <c r="FP84" s="91"/>
      <c r="FQ84" s="91"/>
      <c r="FR84" s="91"/>
      <c r="FS84" s="91"/>
      <c r="FT84" s="91"/>
      <c r="FU84" s="91"/>
      <c r="FV84" s="91"/>
      <c r="FW84" s="91"/>
      <c r="FX84" s="91"/>
      <c r="FY84" s="91"/>
      <c r="FZ84" s="91"/>
      <c r="GA84" s="91"/>
      <c r="GB84" s="91"/>
      <c r="GC84" s="91"/>
      <c r="GD84" s="91"/>
      <c r="GE84" s="91"/>
      <c r="GF84" s="91"/>
      <c r="GG84" s="91"/>
      <c r="GH84" s="91"/>
      <c r="GI84" s="91"/>
      <c r="GJ84" s="91"/>
      <c r="GK84" s="91"/>
      <c r="GL84" s="91"/>
      <c r="GM84" s="91"/>
      <c r="GN84" s="91"/>
      <c r="GO84" s="91"/>
      <c r="GP84" s="91"/>
      <c r="GQ84" s="91"/>
      <c r="GR84" s="91"/>
      <c r="GS84" s="91"/>
      <c r="GT84" s="91"/>
      <c r="GU84" s="91"/>
      <c r="GV84" s="91"/>
      <c r="GW84" s="91"/>
      <c r="GX84" s="91"/>
      <c r="GY84" s="91"/>
      <c r="GZ84" s="91"/>
      <c r="HA84" s="91"/>
      <c r="HB84" s="91"/>
      <c r="HC84" s="91"/>
      <c r="HD84" s="91"/>
      <c r="HE84" s="91"/>
      <c r="HF84" s="91"/>
      <c r="HG84" s="91"/>
      <c r="HH84" s="91"/>
      <c r="HI84" s="91"/>
      <c r="HJ84" s="91"/>
      <c r="HK84" s="91"/>
      <c r="HL84" s="91"/>
      <c r="HM84" s="91"/>
      <c r="HN84" s="91"/>
      <c r="HO84" s="91"/>
      <c r="HP84" s="91"/>
      <c r="HQ84" s="91"/>
      <c r="HR84" s="91"/>
      <c r="HS84" s="91"/>
      <c r="HT84" s="91"/>
      <c r="HU84" s="91"/>
      <c r="HV84" s="91"/>
      <c r="HW84" s="91"/>
      <c r="HX84" s="91"/>
      <c r="HY84" s="91"/>
      <c r="HZ84" s="91"/>
      <c r="IA84" s="91"/>
      <c r="IB84" s="91"/>
      <c r="IC84" s="91"/>
      <c r="ID84" s="91"/>
      <c r="IE84" s="91"/>
      <c r="IF84" s="91"/>
      <c r="IG84" s="91"/>
      <c r="IH84" s="91"/>
      <c r="II84" s="91"/>
      <c r="IJ84" s="91"/>
      <c r="IK84" s="91"/>
      <c r="IL84" s="91"/>
      <c r="IM84" s="91"/>
      <c r="IN84" s="91"/>
      <c r="IO84" s="91"/>
      <c r="IP84" s="91"/>
      <c r="IQ84" s="91"/>
      <c r="IR84" s="91"/>
      <c r="IS84" s="91"/>
      <c r="IT84" s="91"/>
      <c r="IU84" s="91"/>
      <c r="IV84" s="91"/>
      <c r="IW84" s="91"/>
      <c r="IX84" s="91"/>
      <c r="IY84" s="91"/>
      <c r="IZ84" s="91"/>
      <c r="JA84" s="91"/>
      <c r="JB84" s="91"/>
      <c r="JC84" s="91"/>
      <c r="JD84" s="91"/>
      <c r="JE84" s="91"/>
      <c r="JF84" s="91"/>
      <c r="JG84" s="91"/>
      <c r="JH84" s="91"/>
      <c r="JI84" s="91"/>
      <c r="JJ84" s="91"/>
      <c r="JK84" s="91"/>
      <c r="JL84" s="91"/>
      <c r="JM84" s="91"/>
      <c r="JN84" s="91"/>
      <c r="JO84" s="91"/>
      <c r="JP84" s="91"/>
      <c r="JQ84" s="91"/>
      <c r="JR84" s="91"/>
      <c r="JS84" s="91"/>
      <c r="JT84" s="91"/>
      <c r="JU84" s="91"/>
      <c r="JV84" s="91"/>
      <c r="JW84" s="91"/>
      <c r="JX84" s="91"/>
      <c r="JY84" s="91"/>
      <c r="JZ84" s="91"/>
      <c r="KA84" s="91"/>
      <c r="KB84" s="91"/>
      <c r="KC84" s="91"/>
      <c r="KD84" s="91"/>
      <c r="KE84" s="91"/>
      <c r="KF84" s="91"/>
      <c r="KG84" s="91"/>
      <c r="KH84" s="91"/>
      <c r="KI84" s="91"/>
      <c r="KJ84" s="91"/>
      <c r="KK84" s="91"/>
      <c r="KL84" s="91"/>
      <c r="KM84" s="91"/>
      <c r="KN84" s="91"/>
      <c r="KO84" s="91"/>
      <c r="KP84" s="91"/>
      <c r="KQ84" s="91"/>
      <c r="KR84" s="91"/>
      <c r="KS84" s="91"/>
      <c r="KT84" s="91"/>
      <c r="KU84" s="91"/>
      <c r="KV84" s="91"/>
      <c r="KW84" s="91"/>
      <c r="KX84" s="91"/>
      <c r="KY84" s="91"/>
      <c r="KZ84" s="91"/>
      <c r="LA84" s="91"/>
      <c r="LB84" s="91"/>
      <c r="LC84" s="91"/>
      <c r="LD84" s="91"/>
      <c r="LE84" s="91"/>
      <c r="LF84" s="91"/>
      <c r="LG84" s="91"/>
      <c r="LH84" s="91"/>
      <c r="LI84" s="91"/>
      <c r="LJ84" s="91"/>
      <c r="LK84" s="91"/>
      <c r="LL84" s="91"/>
      <c r="LM84" s="91"/>
      <c r="LN84" s="91"/>
      <c r="LO84" s="91"/>
      <c r="LP84" s="91"/>
      <c r="LQ84" s="91"/>
      <c r="LR84" s="91"/>
      <c r="LS84" s="91"/>
      <c r="LT84" s="91"/>
      <c r="LU84" s="91"/>
      <c r="LV84" s="91"/>
      <c r="LW84" s="91"/>
      <c r="LX84" s="91"/>
      <c r="LY84" s="91"/>
      <c r="LZ84" s="91"/>
      <c r="MA84" s="91"/>
      <c r="MB84" s="91"/>
      <c r="MC84" s="91"/>
      <c r="MD84" s="91"/>
      <c r="ME84" s="91"/>
      <c r="MF84" s="91"/>
      <c r="MG84" s="91"/>
      <c r="MH84" s="91"/>
      <c r="MI84" s="91"/>
      <c r="MJ84" s="91"/>
      <c r="MK84" s="91"/>
      <c r="ML84" s="91"/>
      <c r="MM84" s="91"/>
      <c r="MN84" s="91"/>
      <c r="MO84" s="91"/>
      <c r="MP84" s="91"/>
      <c r="MQ84" s="91"/>
      <c r="MR84" s="91"/>
      <c r="MS84" s="91"/>
      <c r="MT84" s="91"/>
      <c r="MU84" s="91"/>
      <c r="MV84" s="91"/>
      <c r="MW84" s="91"/>
      <c r="MX84" s="91"/>
      <c r="MY84" s="91"/>
      <c r="MZ84" s="91"/>
      <c r="NA84" s="91"/>
      <c r="NB84" s="91"/>
      <c r="NC84" s="91"/>
      <c r="ND84" s="91"/>
      <c r="NE84" s="91"/>
      <c r="NF84" s="91"/>
      <c r="NG84" s="91"/>
      <c r="NH84" s="91"/>
      <c r="NI84" s="91"/>
      <c r="NJ84" s="91"/>
      <c r="NK84" s="91"/>
      <c r="NL84" s="91"/>
      <c r="NM84" s="91"/>
      <c r="NN84" s="91"/>
      <c r="NO84" s="91"/>
      <c r="NP84" s="91"/>
      <c r="NQ84" s="91"/>
      <c r="NR84" s="91"/>
      <c r="NS84" s="91"/>
      <c r="NT84" s="91"/>
      <c r="NU84" s="91"/>
      <c r="NV84" s="91"/>
      <c r="NW84" s="91"/>
      <c r="NX84" s="91"/>
      <c r="NY84" s="91"/>
      <c r="NZ84" s="91"/>
      <c r="OA84" s="91"/>
      <c r="OB84" s="91"/>
      <c r="OC84" s="91"/>
      <c r="OD84" s="91"/>
      <c r="OE84" s="91"/>
      <c r="OF84" s="91"/>
      <c r="OG84" s="91"/>
      <c r="OH84" s="91"/>
      <c r="OI84" s="91"/>
      <c r="OJ84" s="91"/>
      <c r="OK84" s="91"/>
      <c r="OL84" s="91"/>
      <c r="OM84" s="91"/>
      <c r="ON84" s="91"/>
      <c r="OO84" s="91"/>
      <c r="OP84" s="91"/>
      <c r="OQ84" s="91"/>
      <c r="OR84" s="91"/>
      <c r="OS84" s="91"/>
      <c r="OT84" s="91"/>
      <c r="OU84" s="91"/>
      <c r="OV84" s="91"/>
      <c r="OW84" s="91"/>
      <c r="OX84" s="91"/>
      <c r="OY84" s="91"/>
      <c r="OZ84" s="91"/>
      <c r="PA84" s="91"/>
      <c r="PB84" s="91"/>
      <c r="PC84" s="91"/>
      <c r="PD84" s="91"/>
      <c r="PE84" s="91"/>
      <c r="PF84" s="91"/>
      <c r="PG84" s="91"/>
      <c r="PH84" s="91"/>
      <c r="PI84" s="91"/>
      <c r="PJ84" s="91"/>
      <c r="PK84" s="91"/>
      <c r="PL84" s="91"/>
      <c r="PM84" s="91"/>
      <c r="PN84" s="91"/>
      <c r="PO84" s="91"/>
      <c r="PP84" s="91"/>
      <c r="PQ84" s="91"/>
      <c r="PR84" s="91"/>
      <c r="PS84" s="91"/>
      <c r="PT84" s="91"/>
      <c r="PU84" s="91"/>
      <c r="PV84" s="91"/>
      <c r="PW84" s="91"/>
      <c r="PX84" s="91"/>
      <c r="PY84" s="91"/>
      <c r="PZ84" s="91"/>
      <c r="QA84" s="91"/>
      <c r="QB84" s="91"/>
      <c r="QC84" s="91"/>
      <c r="QD84" s="91"/>
      <c r="QE84" s="91"/>
      <c r="QF84" s="91"/>
      <c r="QG84" s="91"/>
      <c r="QH84" s="91"/>
      <c r="QI84" s="91"/>
      <c r="QJ84" s="91"/>
      <c r="QK84" s="91"/>
      <c r="QL84" s="91"/>
      <c r="QM84" s="91"/>
      <c r="QN84" s="91"/>
      <c r="QO84" s="91"/>
      <c r="QP84" s="91"/>
      <c r="QQ84" s="91"/>
      <c r="QR84" s="91"/>
      <c r="QS84" s="91"/>
      <c r="QT84" s="91"/>
      <c r="QU84" s="91"/>
      <c r="QV84" s="91"/>
      <c r="QW84" s="91"/>
      <c r="QX84" s="91"/>
      <c r="QY84" s="91"/>
      <c r="QZ84" s="91"/>
      <c r="RA84" s="91"/>
      <c r="RB84" s="91"/>
      <c r="RC84" s="91"/>
      <c r="RD84" s="91"/>
      <c r="RE84" s="91"/>
      <c r="RF84" s="91"/>
      <c r="RG84" s="91"/>
      <c r="RH84" s="91"/>
      <c r="RI84" s="91"/>
      <c r="RJ84" s="91"/>
      <c r="RK84" s="91"/>
      <c r="RL84" s="91"/>
      <c r="RM84" s="91"/>
      <c r="RN84" s="91"/>
      <c r="RO84" s="91"/>
      <c r="RP84" s="91"/>
      <c r="RQ84" s="91"/>
      <c r="RR84" s="91"/>
      <c r="RS84" s="91"/>
      <c r="RT84" s="91"/>
      <c r="RU84" s="91"/>
      <c r="RV84" s="91"/>
      <c r="RW84" s="91"/>
      <c r="RX84" s="91"/>
      <c r="RY84" s="91"/>
      <c r="RZ84" s="91"/>
      <c r="SA84" s="91"/>
      <c r="SB84" s="91"/>
      <c r="SC84" s="91"/>
      <c r="SD84" s="91"/>
      <c r="SE84" s="91"/>
      <c r="SF84" s="91"/>
      <c r="SG84" s="91"/>
      <c r="SH84" s="91"/>
      <c r="SI84" s="91"/>
      <c r="SJ84" s="91"/>
      <c r="SK84" s="91"/>
      <c r="SL84" s="91"/>
      <c r="SM84" s="91"/>
      <c r="SN84" s="91"/>
      <c r="SO84" s="91"/>
      <c r="SP84" s="91"/>
      <c r="SQ84" s="91"/>
      <c r="SR84" s="91"/>
      <c r="SS84" s="91"/>
      <c r="ST84" s="91"/>
      <c r="SU84" s="91"/>
      <c r="SV84" s="91"/>
      <c r="SW84" s="91"/>
      <c r="SX84" s="91"/>
      <c r="SY84" s="91"/>
      <c r="SZ84" s="91"/>
      <c r="TA84" s="91"/>
      <c r="TB84" s="91"/>
      <c r="TC84" s="91"/>
      <c r="TD84" s="91"/>
      <c r="TE84" s="91"/>
      <c r="TF84" s="91"/>
      <c r="TG84" s="91"/>
      <c r="TH84" s="91"/>
      <c r="TI84" s="91"/>
      <c r="TJ84" s="91"/>
      <c r="TK84" s="91"/>
      <c r="TL84" s="91"/>
      <c r="TM84" s="91"/>
      <c r="TN84" s="91"/>
      <c r="TO84" s="91"/>
      <c r="TP84" s="91"/>
      <c r="TQ84" s="91"/>
      <c r="TR84" s="91"/>
      <c r="TS84" s="91"/>
      <c r="TT84" s="91"/>
      <c r="TU84" s="91"/>
      <c r="TV84" s="91"/>
      <c r="TW84" s="91"/>
      <c r="TX84" s="91"/>
      <c r="TY84" s="91"/>
      <c r="TZ84" s="91"/>
      <c r="UA84" s="91"/>
      <c r="UB84" s="91"/>
      <c r="UC84" s="91"/>
      <c r="UD84" s="91"/>
      <c r="UE84" s="91"/>
      <c r="UF84" s="91"/>
      <c r="UG84" s="91"/>
      <c r="UH84" s="91"/>
      <c r="UI84" s="91"/>
      <c r="UJ84" s="91"/>
      <c r="UK84" s="91"/>
      <c r="UL84" s="91"/>
      <c r="UM84" s="91"/>
      <c r="UN84" s="91"/>
      <c r="UO84" s="91"/>
      <c r="UP84" s="91"/>
      <c r="UQ84" s="91"/>
      <c r="UR84" s="91"/>
      <c r="US84" s="91"/>
      <c r="UT84" s="91"/>
      <c r="UU84" s="91"/>
      <c r="UV84" s="91"/>
      <c r="UW84" s="91"/>
      <c r="UX84" s="91"/>
      <c r="UY84" s="91"/>
      <c r="UZ84" s="91"/>
      <c r="VA84" s="91"/>
      <c r="VB84" s="91"/>
      <c r="VC84" s="91"/>
      <c r="VD84" s="91"/>
      <c r="VE84" s="91"/>
      <c r="VF84" s="91"/>
      <c r="VG84" s="91"/>
      <c r="VH84" s="91"/>
      <c r="VI84" s="91"/>
      <c r="VJ84" s="91"/>
      <c r="VK84" s="91"/>
      <c r="VL84" s="91"/>
      <c r="VM84" s="91"/>
      <c r="VN84" s="91"/>
      <c r="VO84" s="91"/>
      <c r="VP84" s="91"/>
      <c r="VQ84" s="91"/>
      <c r="VR84" s="91"/>
      <c r="VS84" s="91"/>
      <c r="VT84" s="91"/>
      <c r="VU84" s="91"/>
      <c r="VV84" s="91"/>
      <c r="VW84" s="91"/>
      <c r="VX84" s="91"/>
      <c r="VY84" s="91"/>
      <c r="VZ84" s="91"/>
      <c r="WA84" s="91"/>
      <c r="WB84" s="91"/>
      <c r="WC84" s="91"/>
      <c r="WD84" s="91"/>
      <c r="WE84" s="91"/>
      <c r="WF84" s="91"/>
      <c r="WG84" s="91"/>
      <c r="WH84" s="91"/>
      <c r="WI84" s="91"/>
      <c r="WJ84" s="91"/>
      <c r="WK84" s="91"/>
      <c r="WL84" s="91"/>
      <c r="WM84" s="91"/>
      <c r="WN84" s="91"/>
      <c r="WO84" s="91"/>
      <c r="WP84" s="91"/>
      <c r="WQ84" s="91"/>
      <c r="WR84" s="91"/>
      <c r="WS84" s="91"/>
      <c r="WT84" s="91"/>
      <c r="WU84" s="91"/>
      <c r="WV84" s="91"/>
      <c r="WW84" s="91"/>
      <c r="WX84" s="91"/>
      <c r="WY84" s="91"/>
      <c r="WZ84" s="91"/>
      <c r="XA84" s="91"/>
      <c r="XB84" s="91"/>
      <c r="XC84" s="91"/>
      <c r="XD84" s="91"/>
      <c r="XE84" s="91"/>
      <c r="XF84" s="91"/>
      <c r="XG84" s="91"/>
      <c r="XH84" s="91"/>
      <c r="XI84" s="91"/>
      <c r="XJ84" s="91"/>
      <c r="XK84" s="91"/>
      <c r="XL84" s="91"/>
      <c r="XM84" s="91"/>
      <c r="XN84" s="91"/>
      <c r="XO84" s="91"/>
      <c r="XP84" s="91"/>
      <c r="XQ84" s="91"/>
      <c r="XR84" s="91"/>
      <c r="XS84" s="91"/>
      <c r="XT84" s="91"/>
      <c r="XU84" s="91"/>
      <c r="XV84" s="91"/>
      <c r="XW84" s="91"/>
      <c r="XX84" s="91"/>
      <c r="XY84" s="91"/>
      <c r="XZ84" s="91"/>
      <c r="YA84" s="91"/>
      <c r="YB84" s="91"/>
      <c r="YC84" s="91"/>
      <c r="YD84" s="91"/>
      <c r="YE84" s="91"/>
      <c r="YF84" s="91"/>
      <c r="YG84" s="91"/>
      <c r="YH84" s="91"/>
      <c r="YI84" s="91"/>
      <c r="YJ84" s="91"/>
      <c r="YK84" s="91"/>
      <c r="YL84" s="91"/>
      <c r="YM84" s="91"/>
      <c r="YN84" s="91"/>
      <c r="YO84" s="91"/>
      <c r="YP84" s="91"/>
      <c r="YQ84" s="91"/>
      <c r="YR84" s="91"/>
      <c r="YS84" s="91"/>
      <c r="YT84" s="91"/>
      <c r="YU84" s="91"/>
      <c r="YV84" s="91"/>
      <c r="YW84" s="91"/>
      <c r="YX84" s="91"/>
      <c r="YY84" s="91"/>
      <c r="YZ84" s="91"/>
      <c r="ZA84" s="91"/>
      <c r="ZB84" s="91"/>
      <c r="ZC84" s="91"/>
      <c r="ZD84" s="91"/>
      <c r="ZE84" s="91"/>
      <c r="ZF84" s="91"/>
      <c r="ZG84" s="91"/>
      <c r="ZH84" s="91"/>
      <c r="ZI84" s="91"/>
      <c r="ZJ84" s="91"/>
      <c r="ZK84" s="91"/>
      <c r="ZL84" s="91"/>
      <c r="ZM84" s="91"/>
      <c r="ZN84" s="91"/>
      <c r="ZO84" s="91"/>
      <c r="ZP84" s="91"/>
      <c r="ZQ84" s="91"/>
      <c r="ZR84" s="91"/>
      <c r="ZS84" s="91"/>
      <c r="ZT84" s="91"/>
      <c r="ZU84" s="91"/>
      <c r="ZV84" s="91"/>
      <c r="ZW84" s="91"/>
      <c r="ZX84" s="91"/>
      <c r="ZY84" s="91"/>
      <c r="ZZ84" s="91"/>
      <c r="AAA84" s="91"/>
      <c r="AAB84" s="91"/>
      <c r="AAC84" s="91"/>
      <c r="AAD84" s="91"/>
      <c r="AAE84" s="91"/>
      <c r="AAF84" s="91"/>
      <c r="AAG84" s="91"/>
      <c r="AAH84" s="91"/>
      <c r="AAI84" s="91"/>
      <c r="AAJ84" s="91"/>
      <c r="AAK84" s="91"/>
      <c r="AAL84" s="91"/>
      <c r="AAM84" s="91"/>
      <c r="AAN84" s="91"/>
      <c r="AAO84" s="91"/>
      <c r="AAP84" s="91"/>
      <c r="AAQ84" s="91"/>
      <c r="AAR84" s="91"/>
      <c r="AAS84" s="91"/>
      <c r="AAT84" s="91"/>
      <c r="AAU84" s="91"/>
      <c r="AAV84" s="91"/>
      <c r="AAW84" s="91"/>
      <c r="AAX84" s="91"/>
      <c r="AAY84" s="91"/>
      <c r="AAZ84" s="91"/>
      <c r="ABA84" s="91"/>
      <c r="ABB84" s="91"/>
      <c r="ABC84" s="91"/>
      <c r="ABD84" s="91"/>
      <c r="ABE84" s="91"/>
      <c r="ABF84" s="91"/>
      <c r="ABG84" s="91"/>
      <c r="ABH84" s="91"/>
      <c r="ABI84" s="91"/>
      <c r="ABJ84" s="91"/>
      <c r="ABK84" s="91"/>
      <c r="ABL84" s="91"/>
      <c r="ABM84" s="91"/>
      <c r="ABN84" s="91"/>
      <c r="ABO84" s="91"/>
      <c r="ABP84" s="91"/>
      <c r="ABQ84" s="91"/>
      <c r="ABR84" s="91"/>
      <c r="ABS84" s="91"/>
      <c r="ABT84" s="91"/>
      <c r="ABU84" s="91"/>
      <c r="ABV84" s="91"/>
      <c r="ABW84" s="91"/>
      <c r="ABX84" s="91"/>
      <c r="ABY84" s="91"/>
      <c r="ABZ84" s="91"/>
      <c r="ACA84" s="91"/>
      <c r="ACB84" s="91"/>
      <c r="ACC84" s="91"/>
      <c r="ACD84" s="91"/>
      <c r="ACE84" s="91"/>
      <c r="ACF84" s="91"/>
      <c r="ACG84" s="91"/>
      <c r="ACH84" s="91"/>
      <c r="ACI84" s="91"/>
      <c r="ACJ84" s="91"/>
      <c r="ACK84" s="91"/>
      <c r="ACL84" s="91"/>
      <c r="ACM84" s="91"/>
      <c r="ACN84" s="91"/>
      <c r="ACO84" s="91"/>
      <c r="ACP84" s="91"/>
      <c r="ACQ84" s="91"/>
      <c r="ACR84" s="91"/>
      <c r="ACS84" s="91"/>
      <c r="ACT84" s="91"/>
      <c r="ACU84" s="91"/>
      <c r="ACV84" s="91"/>
      <c r="ACW84" s="91"/>
      <c r="ACX84" s="91"/>
      <c r="ACY84" s="91"/>
      <c r="ACZ84" s="91"/>
      <c r="ADA84" s="91"/>
      <c r="ADB84" s="91"/>
      <c r="ADC84" s="91"/>
      <c r="ADD84" s="91"/>
      <c r="ADE84" s="91"/>
      <c r="ADF84" s="91"/>
      <c r="ADG84" s="91"/>
      <c r="ADH84" s="91"/>
      <c r="ADI84" s="91"/>
      <c r="ADJ84" s="91"/>
      <c r="ADK84" s="91"/>
      <c r="ADL84" s="91"/>
      <c r="ADM84" s="91"/>
      <c r="ADN84" s="91"/>
      <c r="ADO84" s="91"/>
      <c r="ADP84" s="91"/>
      <c r="ADQ84" s="91"/>
      <c r="ADR84" s="91"/>
      <c r="ADS84" s="91"/>
      <c r="ADT84" s="91"/>
      <c r="ADU84" s="91"/>
      <c r="ADV84" s="91"/>
      <c r="ADW84" s="91"/>
      <c r="ADX84" s="91"/>
      <c r="ADY84" s="91"/>
      <c r="ADZ84" s="91"/>
      <c r="AEA84" s="91"/>
      <c r="AEB84" s="91"/>
      <c r="AEC84" s="91"/>
      <c r="AED84" s="91"/>
      <c r="AEE84" s="91"/>
      <c r="AEF84" s="91"/>
      <c r="AEG84" s="91"/>
      <c r="AEH84" s="91"/>
      <c r="AEI84" s="91"/>
      <c r="AEJ84" s="91"/>
      <c r="AEK84" s="91"/>
      <c r="AEL84" s="91"/>
      <c r="AEM84" s="91"/>
      <c r="AEN84" s="91"/>
      <c r="AEO84" s="91"/>
      <c r="AEP84" s="91"/>
      <c r="AEQ84" s="91"/>
      <c r="AER84" s="91"/>
      <c r="AES84" s="91"/>
      <c r="AET84" s="91"/>
      <c r="AEU84" s="91"/>
      <c r="AEV84" s="91"/>
      <c r="AEW84" s="91"/>
      <c r="AEX84" s="91"/>
      <c r="AEY84" s="91"/>
      <c r="AEZ84" s="91"/>
      <c r="AFA84" s="91"/>
      <c r="AFB84" s="91"/>
      <c r="AFC84" s="91"/>
      <c r="AFD84" s="91"/>
      <c r="AFE84" s="91"/>
      <c r="AFF84" s="91"/>
      <c r="AFG84" s="91"/>
      <c r="AFH84" s="91"/>
      <c r="AFI84" s="91"/>
      <c r="AFJ84" s="91"/>
      <c r="AFK84" s="91"/>
      <c r="AFL84" s="91"/>
      <c r="AFM84" s="91"/>
      <c r="AFN84" s="91"/>
      <c r="AFO84" s="91"/>
      <c r="AFP84" s="91"/>
      <c r="AFQ84" s="91"/>
      <c r="AFR84" s="91"/>
      <c r="AFS84" s="91"/>
      <c r="AFT84" s="91"/>
      <c r="AFU84" s="91"/>
      <c r="AFV84" s="91"/>
      <c r="AFW84" s="91"/>
      <c r="AFX84" s="91"/>
      <c r="AFY84" s="91"/>
      <c r="AFZ84" s="91"/>
      <c r="AGA84" s="91"/>
      <c r="AGB84" s="91"/>
      <c r="AGC84" s="91"/>
      <c r="AGD84" s="91"/>
      <c r="AGE84" s="91"/>
      <c r="AGF84" s="91"/>
      <c r="AGG84" s="91"/>
      <c r="AGH84" s="91"/>
      <c r="AGI84" s="91"/>
      <c r="AGJ84" s="91"/>
      <c r="AGK84" s="91"/>
      <c r="AGL84" s="91"/>
      <c r="AGM84" s="91"/>
      <c r="AGN84" s="91"/>
      <c r="AGO84" s="91"/>
      <c r="AGP84" s="91"/>
      <c r="AGQ84" s="91"/>
      <c r="AGR84" s="91"/>
      <c r="AGS84" s="91"/>
      <c r="AGT84" s="91"/>
      <c r="AGU84" s="91"/>
      <c r="AGV84" s="91"/>
      <c r="AGW84" s="91"/>
      <c r="AGX84" s="91"/>
      <c r="AGY84" s="91"/>
      <c r="AGZ84" s="91"/>
      <c r="AHA84" s="91"/>
      <c r="AHB84" s="91"/>
      <c r="AHC84" s="91"/>
      <c r="AHD84" s="91"/>
      <c r="AHE84" s="91"/>
      <c r="AHF84" s="91"/>
      <c r="AHG84" s="91"/>
      <c r="AHH84" s="91"/>
      <c r="AHI84" s="91"/>
      <c r="AHJ84" s="91"/>
      <c r="AHK84" s="91"/>
      <c r="AHL84" s="91"/>
      <c r="AHM84" s="91"/>
      <c r="AHN84" s="91"/>
      <c r="AHO84" s="91"/>
      <c r="AHP84" s="91"/>
      <c r="AHQ84" s="91"/>
      <c r="AHR84" s="91"/>
      <c r="AHS84" s="91"/>
      <c r="AHT84" s="91"/>
      <c r="AHU84" s="91"/>
      <c r="AHV84" s="91"/>
      <c r="AHW84" s="91"/>
      <c r="AHX84" s="91"/>
      <c r="AHY84" s="91"/>
      <c r="AHZ84" s="91"/>
      <c r="AIA84" s="91"/>
      <c r="AIB84" s="91"/>
      <c r="AIC84" s="91"/>
      <c r="AID84" s="91"/>
      <c r="AIE84" s="91"/>
      <c r="AIF84" s="91"/>
      <c r="AIG84" s="91"/>
      <c r="AIH84" s="91"/>
      <c r="AII84" s="91"/>
      <c r="AIJ84" s="91"/>
      <c r="AIK84" s="91"/>
      <c r="AIL84" s="91"/>
      <c r="AIM84" s="91"/>
      <c r="AIN84" s="91"/>
      <c r="AIO84" s="91"/>
      <c r="AIP84" s="91"/>
      <c r="AIQ84" s="91"/>
      <c r="AIR84" s="91"/>
      <c r="AIS84" s="91"/>
      <c r="AIT84" s="91"/>
      <c r="AIU84" s="91"/>
      <c r="AIV84" s="91"/>
      <c r="AIW84" s="91"/>
      <c r="AIX84" s="91"/>
      <c r="AIY84" s="91"/>
      <c r="AIZ84" s="91"/>
      <c r="AJA84" s="91"/>
      <c r="AJB84" s="91"/>
      <c r="AJC84" s="91"/>
      <c r="AJD84" s="91"/>
      <c r="AJE84" s="91"/>
      <c r="AJF84" s="91"/>
      <c r="AJG84" s="91"/>
      <c r="AJH84" s="91"/>
      <c r="AJI84" s="91"/>
      <c r="AJJ84" s="91"/>
      <c r="AJK84" s="91"/>
      <c r="AJL84" s="91"/>
      <c r="AJM84" s="91"/>
      <c r="AJN84" s="91"/>
      <c r="AJO84" s="91"/>
      <c r="AJP84" s="91"/>
      <c r="AJQ84" s="91"/>
      <c r="AJR84" s="91"/>
      <c r="AJS84" s="91"/>
      <c r="AJT84" s="91"/>
      <c r="AJU84" s="91"/>
      <c r="AJV84" s="91"/>
      <c r="AJW84" s="91"/>
      <c r="AJX84" s="91"/>
      <c r="AJY84" s="91"/>
      <c r="AJZ84" s="91"/>
      <c r="AKA84" s="91"/>
      <c r="AKB84" s="91"/>
      <c r="AKC84" s="91"/>
      <c r="AKD84" s="91"/>
      <c r="AKE84" s="91"/>
      <c r="AKF84" s="91"/>
      <c r="AKG84" s="91"/>
      <c r="AKH84" s="91"/>
      <c r="AKI84" s="91"/>
      <c r="AKJ84" s="91"/>
      <c r="AKK84" s="91"/>
      <c r="AKL84" s="91"/>
      <c r="AKM84" s="91"/>
      <c r="AKN84" s="91"/>
      <c r="AKO84" s="91"/>
      <c r="AKP84" s="91"/>
      <c r="AKQ84" s="91"/>
      <c r="AKR84" s="91"/>
      <c r="AKS84" s="91"/>
      <c r="AKT84" s="91"/>
      <c r="AKU84" s="91"/>
      <c r="AKV84" s="91"/>
      <c r="AKW84" s="91"/>
      <c r="AKX84" s="91"/>
      <c r="AKY84" s="91"/>
      <c r="AKZ84" s="91"/>
      <c r="ALA84" s="91"/>
      <c r="ALB84" s="91"/>
      <c r="ALC84" s="91"/>
      <c r="ALD84" s="91"/>
      <c r="ALE84" s="91"/>
      <c r="ALF84" s="91"/>
      <c r="ALG84" s="91"/>
      <c r="ALH84" s="91"/>
      <c r="ALI84" s="91"/>
      <c r="ALJ84" s="91"/>
      <c r="ALK84" s="91"/>
      <c r="ALL84" s="91"/>
      <c r="ALM84" s="91"/>
      <c r="ALN84" s="91"/>
      <c r="ALO84" s="91"/>
      <c r="ALP84" s="91"/>
      <c r="ALQ84" s="91"/>
      <c r="ALR84" s="91"/>
      <c r="ALS84" s="91"/>
      <c r="ALT84" s="91"/>
      <c r="ALU84" s="91"/>
      <c r="ALV84" s="91"/>
      <c r="ALW84" s="91"/>
      <c r="ALX84" s="91"/>
      <c r="ALY84" s="91"/>
      <c r="ALZ84" s="91"/>
      <c r="AMA84" s="91"/>
      <c r="AMB84" s="91"/>
      <c r="AMC84" s="91"/>
      <c r="AMD84" s="91"/>
      <c r="AME84" s="91"/>
      <c r="AMF84" s="91"/>
      <c r="AMG84" s="91"/>
      <c r="AMH84" s="91"/>
      <c r="AMI84" s="91"/>
      <c r="AMJ84" s="91"/>
    </row>
    <row r="85" spans="1:1024" x14ac:dyDescent="0.2">
      <c r="A85" s="91"/>
      <c r="B85" s="52" t="s">
        <v>59</v>
      </c>
      <c r="C85" s="53"/>
      <c r="D85" s="51"/>
      <c r="E85" s="43" t="e">
        <f t="shared" si="1"/>
        <v>#DIV/0!</v>
      </c>
      <c r="F85" s="91"/>
      <c r="G85" s="91"/>
      <c r="H85" s="91"/>
      <c r="I85" s="91"/>
      <c r="J85" s="91"/>
      <c r="K85" s="91"/>
      <c r="L85" s="91"/>
      <c r="M85" s="91"/>
      <c r="N85" s="91"/>
      <c r="O85" s="91"/>
      <c r="P85" s="91"/>
      <c r="Q85" s="91"/>
      <c r="R85" s="91"/>
      <c r="S85" s="91"/>
      <c r="T85" s="91"/>
      <c r="U85" s="91"/>
      <c r="V85" s="91"/>
      <c r="W85" s="91"/>
      <c r="X85" s="91"/>
      <c r="Y85" s="91"/>
      <c r="Z85" s="91"/>
      <c r="AA85" s="91"/>
      <c r="AB85" s="91"/>
      <c r="AC85" s="91"/>
      <c r="AD85" s="91"/>
      <c r="AE85" s="91"/>
      <c r="AF85" s="91"/>
      <c r="AG85" s="91"/>
      <c r="AH85" s="91"/>
      <c r="AI85" s="91"/>
      <c r="AJ85" s="91"/>
      <c r="AK85" s="91"/>
      <c r="AL85" s="91"/>
      <c r="AM85" s="91"/>
      <c r="AN85" s="91"/>
      <c r="AO85" s="91"/>
      <c r="AP85" s="91"/>
      <c r="AQ85" s="91"/>
      <c r="AR85" s="91"/>
      <c r="AS85" s="91"/>
      <c r="AT85" s="91"/>
      <c r="AU85" s="91"/>
      <c r="AV85" s="91"/>
      <c r="AW85" s="91"/>
      <c r="AX85" s="91"/>
      <c r="AY85" s="91"/>
      <c r="AZ85" s="91"/>
      <c r="BA85" s="91"/>
      <c r="BB85" s="91"/>
      <c r="BC85" s="91"/>
      <c r="BD85" s="91"/>
      <c r="BE85" s="91"/>
      <c r="BF85" s="91"/>
      <c r="BG85" s="91"/>
      <c r="BH85" s="91"/>
      <c r="BI85" s="91"/>
      <c r="BJ85" s="91"/>
      <c r="BK85" s="91"/>
      <c r="BL85" s="91"/>
      <c r="BM85" s="91"/>
      <c r="BN85" s="91"/>
      <c r="BO85" s="91"/>
      <c r="BP85" s="91"/>
      <c r="BQ85" s="91"/>
      <c r="BR85" s="91"/>
      <c r="BS85" s="91"/>
      <c r="BT85" s="91"/>
      <c r="BU85" s="91"/>
      <c r="BV85" s="91"/>
      <c r="BW85" s="91"/>
      <c r="BX85" s="91"/>
      <c r="BY85" s="91"/>
      <c r="BZ85" s="91"/>
      <c r="CA85" s="91"/>
      <c r="CB85" s="91"/>
      <c r="CC85" s="91"/>
      <c r="CD85" s="91"/>
      <c r="CE85" s="91"/>
      <c r="CF85" s="91"/>
      <c r="CG85" s="91"/>
      <c r="CH85" s="91"/>
      <c r="CI85" s="91"/>
      <c r="CJ85" s="91"/>
      <c r="CK85" s="91"/>
      <c r="CL85" s="91"/>
      <c r="CM85" s="91"/>
      <c r="CN85" s="91"/>
      <c r="CO85" s="91"/>
      <c r="CP85" s="91"/>
      <c r="CQ85" s="91"/>
      <c r="CR85" s="91"/>
      <c r="CS85" s="91"/>
      <c r="CT85" s="91"/>
      <c r="CU85" s="91"/>
      <c r="CV85" s="91"/>
      <c r="CW85" s="91"/>
      <c r="CX85" s="91"/>
      <c r="CY85" s="91"/>
      <c r="CZ85" s="91"/>
      <c r="DA85" s="91"/>
      <c r="DB85" s="91"/>
      <c r="DC85" s="91"/>
      <c r="DD85" s="91"/>
      <c r="DE85" s="91"/>
      <c r="DF85" s="91"/>
      <c r="DG85" s="91"/>
      <c r="DH85" s="91"/>
      <c r="DI85" s="91"/>
      <c r="DJ85" s="91"/>
      <c r="DK85" s="91"/>
      <c r="DL85" s="91"/>
      <c r="DM85" s="91"/>
      <c r="DN85" s="91"/>
      <c r="DO85" s="91"/>
      <c r="DP85" s="91"/>
      <c r="DQ85" s="91"/>
      <c r="DR85" s="91"/>
      <c r="DS85" s="91"/>
      <c r="DT85" s="91"/>
      <c r="DU85" s="91"/>
      <c r="DV85" s="91"/>
      <c r="DW85" s="91"/>
      <c r="DX85" s="91"/>
      <c r="DY85" s="91"/>
      <c r="DZ85" s="91"/>
      <c r="EA85" s="91"/>
      <c r="EB85" s="91"/>
      <c r="EC85" s="91"/>
      <c r="ED85" s="91"/>
      <c r="EE85" s="91"/>
      <c r="EF85" s="91"/>
      <c r="EG85" s="91"/>
      <c r="EH85" s="91"/>
      <c r="EI85" s="91"/>
      <c r="EJ85" s="91"/>
      <c r="EK85" s="91"/>
      <c r="EL85" s="91"/>
      <c r="EM85" s="91"/>
      <c r="EN85" s="91"/>
      <c r="EO85" s="91"/>
      <c r="EP85" s="91"/>
      <c r="EQ85" s="91"/>
      <c r="ER85" s="91"/>
      <c r="ES85" s="91"/>
      <c r="ET85" s="91"/>
      <c r="EU85" s="91"/>
      <c r="EV85" s="91"/>
      <c r="EW85" s="91"/>
      <c r="EX85" s="91"/>
      <c r="EY85" s="91"/>
      <c r="EZ85" s="91"/>
      <c r="FA85" s="91"/>
      <c r="FB85" s="91"/>
      <c r="FC85" s="91"/>
      <c r="FD85" s="91"/>
      <c r="FE85" s="91"/>
      <c r="FF85" s="91"/>
      <c r="FG85" s="91"/>
      <c r="FH85" s="91"/>
      <c r="FI85" s="91"/>
      <c r="FJ85" s="91"/>
      <c r="FK85" s="91"/>
      <c r="FL85" s="91"/>
      <c r="FM85" s="91"/>
      <c r="FN85" s="91"/>
      <c r="FO85" s="91"/>
      <c r="FP85" s="91"/>
      <c r="FQ85" s="91"/>
      <c r="FR85" s="91"/>
      <c r="FS85" s="91"/>
      <c r="FT85" s="91"/>
      <c r="FU85" s="91"/>
      <c r="FV85" s="91"/>
      <c r="FW85" s="91"/>
      <c r="FX85" s="91"/>
      <c r="FY85" s="91"/>
      <c r="FZ85" s="91"/>
      <c r="GA85" s="91"/>
      <c r="GB85" s="91"/>
      <c r="GC85" s="91"/>
      <c r="GD85" s="91"/>
      <c r="GE85" s="91"/>
      <c r="GF85" s="91"/>
      <c r="GG85" s="91"/>
      <c r="GH85" s="91"/>
      <c r="GI85" s="91"/>
      <c r="GJ85" s="91"/>
      <c r="GK85" s="91"/>
      <c r="GL85" s="91"/>
      <c r="GM85" s="91"/>
      <c r="GN85" s="91"/>
      <c r="GO85" s="91"/>
      <c r="GP85" s="91"/>
      <c r="GQ85" s="91"/>
      <c r="GR85" s="91"/>
      <c r="GS85" s="91"/>
      <c r="GT85" s="91"/>
      <c r="GU85" s="91"/>
      <c r="GV85" s="91"/>
      <c r="GW85" s="91"/>
      <c r="GX85" s="91"/>
      <c r="GY85" s="91"/>
      <c r="GZ85" s="91"/>
      <c r="HA85" s="91"/>
      <c r="HB85" s="91"/>
      <c r="HC85" s="91"/>
      <c r="HD85" s="91"/>
      <c r="HE85" s="91"/>
      <c r="HF85" s="91"/>
      <c r="HG85" s="91"/>
      <c r="HH85" s="91"/>
      <c r="HI85" s="91"/>
      <c r="HJ85" s="91"/>
      <c r="HK85" s="91"/>
      <c r="HL85" s="91"/>
      <c r="HM85" s="91"/>
      <c r="HN85" s="91"/>
      <c r="HO85" s="91"/>
      <c r="HP85" s="91"/>
      <c r="HQ85" s="91"/>
      <c r="HR85" s="91"/>
      <c r="HS85" s="91"/>
      <c r="HT85" s="91"/>
      <c r="HU85" s="91"/>
      <c r="HV85" s="91"/>
      <c r="HW85" s="91"/>
      <c r="HX85" s="91"/>
      <c r="HY85" s="91"/>
      <c r="HZ85" s="91"/>
      <c r="IA85" s="91"/>
      <c r="IB85" s="91"/>
      <c r="IC85" s="91"/>
      <c r="ID85" s="91"/>
      <c r="IE85" s="91"/>
      <c r="IF85" s="91"/>
      <c r="IG85" s="91"/>
      <c r="IH85" s="91"/>
      <c r="II85" s="91"/>
      <c r="IJ85" s="91"/>
      <c r="IK85" s="91"/>
      <c r="IL85" s="91"/>
      <c r="IM85" s="91"/>
      <c r="IN85" s="91"/>
      <c r="IO85" s="91"/>
      <c r="IP85" s="91"/>
      <c r="IQ85" s="91"/>
      <c r="IR85" s="91"/>
      <c r="IS85" s="91"/>
      <c r="IT85" s="91"/>
      <c r="IU85" s="91"/>
      <c r="IV85" s="91"/>
      <c r="IW85" s="91"/>
      <c r="IX85" s="91"/>
      <c r="IY85" s="91"/>
      <c r="IZ85" s="91"/>
      <c r="JA85" s="91"/>
      <c r="JB85" s="91"/>
      <c r="JC85" s="91"/>
      <c r="JD85" s="91"/>
      <c r="JE85" s="91"/>
      <c r="JF85" s="91"/>
      <c r="JG85" s="91"/>
      <c r="JH85" s="91"/>
      <c r="JI85" s="91"/>
      <c r="JJ85" s="91"/>
      <c r="JK85" s="91"/>
      <c r="JL85" s="91"/>
      <c r="JM85" s="91"/>
      <c r="JN85" s="91"/>
      <c r="JO85" s="91"/>
      <c r="JP85" s="91"/>
      <c r="JQ85" s="91"/>
      <c r="JR85" s="91"/>
      <c r="JS85" s="91"/>
      <c r="JT85" s="91"/>
      <c r="JU85" s="91"/>
      <c r="JV85" s="91"/>
      <c r="JW85" s="91"/>
      <c r="JX85" s="91"/>
      <c r="JY85" s="91"/>
      <c r="JZ85" s="91"/>
      <c r="KA85" s="91"/>
      <c r="KB85" s="91"/>
      <c r="KC85" s="91"/>
      <c r="KD85" s="91"/>
      <c r="KE85" s="91"/>
      <c r="KF85" s="91"/>
      <c r="KG85" s="91"/>
      <c r="KH85" s="91"/>
      <c r="KI85" s="91"/>
      <c r="KJ85" s="91"/>
      <c r="KK85" s="91"/>
      <c r="KL85" s="91"/>
      <c r="KM85" s="91"/>
      <c r="KN85" s="91"/>
      <c r="KO85" s="91"/>
      <c r="KP85" s="91"/>
      <c r="KQ85" s="91"/>
      <c r="KR85" s="91"/>
      <c r="KS85" s="91"/>
      <c r="KT85" s="91"/>
      <c r="KU85" s="91"/>
      <c r="KV85" s="91"/>
      <c r="KW85" s="91"/>
      <c r="KX85" s="91"/>
      <c r="KY85" s="91"/>
      <c r="KZ85" s="91"/>
      <c r="LA85" s="91"/>
      <c r="LB85" s="91"/>
      <c r="LC85" s="91"/>
      <c r="LD85" s="91"/>
      <c r="LE85" s="91"/>
      <c r="LF85" s="91"/>
      <c r="LG85" s="91"/>
      <c r="LH85" s="91"/>
      <c r="LI85" s="91"/>
      <c r="LJ85" s="91"/>
      <c r="LK85" s="91"/>
      <c r="LL85" s="91"/>
      <c r="LM85" s="91"/>
      <c r="LN85" s="91"/>
      <c r="LO85" s="91"/>
      <c r="LP85" s="91"/>
      <c r="LQ85" s="91"/>
      <c r="LR85" s="91"/>
      <c r="LS85" s="91"/>
      <c r="LT85" s="91"/>
      <c r="LU85" s="91"/>
      <c r="LV85" s="91"/>
      <c r="LW85" s="91"/>
      <c r="LX85" s="91"/>
      <c r="LY85" s="91"/>
      <c r="LZ85" s="91"/>
      <c r="MA85" s="91"/>
      <c r="MB85" s="91"/>
      <c r="MC85" s="91"/>
      <c r="MD85" s="91"/>
      <c r="ME85" s="91"/>
      <c r="MF85" s="91"/>
      <c r="MG85" s="91"/>
      <c r="MH85" s="91"/>
      <c r="MI85" s="91"/>
      <c r="MJ85" s="91"/>
      <c r="MK85" s="91"/>
      <c r="ML85" s="91"/>
      <c r="MM85" s="91"/>
      <c r="MN85" s="91"/>
      <c r="MO85" s="91"/>
      <c r="MP85" s="91"/>
      <c r="MQ85" s="91"/>
      <c r="MR85" s="91"/>
      <c r="MS85" s="91"/>
      <c r="MT85" s="91"/>
      <c r="MU85" s="91"/>
      <c r="MV85" s="91"/>
      <c r="MW85" s="91"/>
      <c r="MX85" s="91"/>
      <c r="MY85" s="91"/>
      <c r="MZ85" s="91"/>
      <c r="NA85" s="91"/>
      <c r="NB85" s="91"/>
      <c r="NC85" s="91"/>
      <c r="ND85" s="91"/>
      <c r="NE85" s="91"/>
      <c r="NF85" s="91"/>
      <c r="NG85" s="91"/>
      <c r="NH85" s="91"/>
      <c r="NI85" s="91"/>
      <c r="NJ85" s="91"/>
      <c r="NK85" s="91"/>
      <c r="NL85" s="91"/>
      <c r="NM85" s="91"/>
      <c r="NN85" s="91"/>
      <c r="NO85" s="91"/>
      <c r="NP85" s="91"/>
      <c r="NQ85" s="91"/>
      <c r="NR85" s="91"/>
      <c r="NS85" s="91"/>
      <c r="NT85" s="91"/>
      <c r="NU85" s="91"/>
      <c r="NV85" s="91"/>
      <c r="NW85" s="91"/>
      <c r="NX85" s="91"/>
      <c r="NY85" s="91"/>
      <c r="NZ85" s="91"/>
      <c r="OA85" s="91"/>
      <c r="OB85" s="91"/>
      <c r="OC85" s="91"/>
      <c r="OD85" s="91"/>
      <c r="OE85" s="91"/>
      <c r="OF85" s="91"/>
      <c r="OG85" s="91"/>
      <c r="OH85" s="91"/>
      <c r="OI85" s="91"/>
      <c r="OJ85" s="91"/>
      <c r="OK85" s="91"/>
      <c r="OL85" s="91"/>
      <c r="OM85" s="91"/>
      <c r="ON85" s="91"/>
      <c r="OO85" s="91"/>
      <c r="OP85" s="91"/>
      <c r="OQ85" s="91"/>
      <c r="OR85" s="91"/>
      <c r="OS85" s="91"/>
      <c r="OT85" s="91"/>
      <c r="OU85" s="91"/>
      <c r="OV85" s="91"/>
      <c r="OW85" s="91"/>
      <c r="OX85" s="91"/>
      <c r="OY85" s="91"/>
      <c r="OZ85" s="91"/>
      <c r="PA85" s="91"/>
      <c r="PB85" s="91"/>
      <c r="PC85" s="91"/>
      <c r="PD85" s="91"/>
      <c r="PE85" s="91"/>
      <c r="PF85" s="91"/>
      <c r="PG85" s="91"/>
      <c r="PH85" s="91"/>
      <c r="PI85" s="91"/>
      <c r="PJ85" s="91"/>
      <c r="PK85" s="91"/>
      <c r="PL85" s="91"/>
      <c r="PM85" s="91"/>
      <c r="PN85" s="91"/>
      <c r="PO85" s="91"/>
      <c r="PP85" s="91"/>
      <c r="PQ85" s="91"/>
      <c r="PR85" s="91"/>
      <c r="PS85" s="91"/>
      <c r="PT85" s="91"/>
      <c r="PU85" s="91"/>
      <c r="PV85" s="91"/>
      <c r="PW85" s="91"/>
      <c r="PX85" s="91"/>
      <c r="PY85" s="91"/>
      <c r="PZ85" s="91"/>
      <c r="QA85" s="91"/>
      <c r="QB85" s="91"/>
      <c r="QC85" s="91"/>
      <c r="QD85" s="91"/>
      <c r="QE85" s="91"/>
      <c r="QF85" s="91"/>
      <c r="QG85" s="91"/>
      <c r="QH85" s="91"/>
      <c r="QI85" s="91"/>
      <c r="QJ85" s="91"/>
      <c r="QK85" s="91"/>
      <c r="QL85" s="91"/>
      <c r="QM85" s="91"/>
      <c r="QN85" s="91"/>
      <c r="QO85" s="91"/>
      <c r="QP85" s="91"/>
      <c r="QQ85" s="91"/>
      <c r="QR85" s="91"/>
      <c r="QS85" s="91"/>
      <c r="QT85" s="91"/>
      <c r="QU85" s="91"/>
      <c r="QV85" s="91"/>
      <c r="QW85" s="91"/>
      <c r="QX85" s="91"/>
      <c r="QY85" s="91"/>
      <c r="QZ85" s="91"/>
      <c r="RA85" s="91"/>
      <c r="RB85" s="91"/>
      <c r="RC85" s="91"/>
      <c r="RD85" s="91"/>
      <c r="RE85" s="91"/>
      <c r="RF85" s="91"/>
      <c r="RG85" s="91"/>
      <c r="RH85" s="91"/>
      <c r="RI85" s="91"/>
      <c r="RJ85" s="91"/>
      <c r="RK85" s="91"/>
      <c r="RL85" s="91"/>
      <c r="RM85" s="91"/>
      <c r="RN85" s="91"/>
      <c r="RO85" s="91"/>
      <c r="RP85" s="91"/>
      <c r="RQ85" s="91"/>
      <c r="RR85" s="91"/>
      <c r="RS85" s="91"/>
      <c r="RT85" s="91"/>
      <c r="RU85" s="91"/>
      <c r="RV85" s="91"/>
      <c r="RW85" s="91"/>
      <c r="RX85" s="91"/>
      <c r="RY85" s="91"/>
      <c r="RZ85" s="91"/>
      <c r="SA85" s="91"/>
      <c r="SB85" s="91"/>
      <c r="SC85" s="91"/>
      <c r="SD85" s="91"/>
      <c r="SE85" s="91"/>
      <c r="SF85" s="91"/>
      <c r="SG85" s="91"/>
      <c r="SH85" s="91"/>
      <c r="SI85" s="91"/>
      <c r="SJ85" s="91"/>
      <c r="SK85" s="91"/>
      <c r="SL85" s="91"/>
      <c r="SM85" s="91"/>
      <c r="SN85" s="91"/>
      <c r="SO85" s="91"/>
      <c r="SP85" s="91"/>
      <c r="SQ85" s="91"/>
      <c r="SR85" s="91"/>
      <c r="SS85" s="91"/>
      <c r="ST85" s="91"/>
      <c r="SU85" s="91"/>
      <c r="SV85" s="91"/>
      <c r="SW85" s="91"/>
      <c r="SX85" s="91"/>
      <c r="SY85" s="91"/>
      <c r="SZ85" s="91"/>
      <c r="TA85" s="91"/>
      <c r="TB85" s="91"/>
      <c r="TC85" s="91"/>
      <c r="TD85" s="91"/>
      <c r="TE85" s="91"/>
      <c r="TF85" s="91"/>
      <c r="TG85" s="91"/>
      <c r="TH85" s="91"/>
      <c r="TI85" s="91"/>
      <c r="TJ85" s="91"/>
      <c r="TK85" s="91"/>
      <c r="TL85" s="91"/>
      <c r="TM85" s="91"/>
      <c r="TN85" s="91"/>
      <c r="TO85" s="91"/>
      <c r="TP85" s="91"/>
      <c r="TQ85" s="91"/>
      <c r="TR85" s="91"/>
      <c r="TS85" s="91"/>
      <c r="TT85" s="91"/>
      <c r="TU85" s="91"/>
      <c r="TV85" s="91"/>
      <c r="TW85" s="91"/>
      <c r="TX85" s="91"/>
      <c r="TY85" s="91"/>
      <c r="TZ85" s="91"/>
      <c r="UA85" s="91"/>
      <c r="UB85" s="91"/>
      <c r="UC85" s="91"/>
      <c r="UD85" s="91"/>
      <c r="UE85" s="91"/>
      <c r="UF85" s="91"/>
      <c r="UG85" s="91"/>
      <c r="UH85" s="91"/>
      <c r="UI85" s="91"/>
      <c r="UJ85" s="91"/>
      <c r="UK85" s="91"/>
      <c r="UL85" s="91"/>
      <c r="UM85" s="91"/>
      <c r="UN85" s="91"/>
      <c r="UO85" s="91"/>
      <c r="UP85" s="91"/>
      <c r="UQ85" s="91"/>
      <c r="UR85" s="91"/>
      <c r="US85" s="91"/>
      <c r="UT85" s="91"/>
      <c r="UU85" s="91"/>
      <c r="UV85" s="91"/>
      <c r="UW85" s="91"/>
      <c r="UX85" s="91"/>
      <c r="UY85" s="91"/>
      <c r="UZ85" s="91"/>
      <c r="VA85" s="91"/>
      <c r="VB85" s="91"/>
      <c r="VC85" s="91"/>
      <c r="VD85" s="91"/>
      <c r="VE85" s="91"/>
      <c r="VF85" s="91"/>
      <c r="VG85" s="91"/>
      <c r="VH85" s="91"/>
      <c r="VI85" s="91"/>
      <c r="VJ85" s="91"/>
      <c r="VK85" s="91"/>
      <c r="VL85" s="91"/>
      <c r="VM85" s="91"/>
      <c r="VN85" s="91"/>
      <c r="VO85" s="91"/>
      <c r="VP85" s="91"/>
      <c r="VQ85" s="91"/>
      <c r="VR85" s="91"/>
      <c r="VS85" s="91"/>
      <c r="VT85" s="91"/>
      <c r="VU85" s="91"/>
      <c r="VV85" s="91"/>
      <c r="VW85" s="91"/>
      <c r="VX85" s="91"/>
      <c r="VY85" s="91"/>
      <c r="VZ85" s="91"/>
      <c r="WA85" s="91"/>
      <c r="WB85" s="91"/>
      <c r="WC85" s="91"/>
      <c r="WD85" s="91"/>
      <c r="WE85" s="91"/>
      <c r="WF85" s="91"/>
      <c r="WG85" s="91"/>
      <c r="WH85" s="91"/>
      <c r="WI85" s="91"/>
      <c r="WJ85" s="91"/>
      <c r="WK85" s="91"/>
      <c r="WL85" s="91"/>
      <c r="WM85" s="91"/>
      <c r="WN85" s="91"/>
      <c r="WO85" s="91"/>
      <c r="WP85" s="91"/>
      <c r="WQ85" s="91"/>
      <c r="WR85" s="91"/>
      <c r="WS85" s="91"/>
      <c r="WT85" s="91"/>
      <c r="WU85" s="91"/>
      <c r="WV85" s="91"/>
      <c r="WW85" s="91"/>
      <c r="WX85" s="91"/>
      <c r="WY85" s="91"/>
      <c r="WZ85" s="91"/>
      <c r="XA85" s="91"/>
      <c r="XB85" s="91"/>
      <c r="XC85" s="91"/>
      <c r="XD85" s="91"/>
      <c r="XE85" s="91"/>
      <c r="XF85" s="91"/>
      <c r="XG85" s="91"/>
      <c r="XH85" s="91"/>
      <c r="XI85" s="91"/>
      <c r="XJ85" s="91"/>
      <c r="XK85" s="91"/>
      <c r="XL85" s="91"/>
      <c r="XM85" s="91"/>
      <c r="XN85" s="91"/>
      <c r="XO85" s="91"/>
      <c r="XP85" s="91"/>
      <c r="XQ85" s="91"/>
      <c r="XR85" s="91"/>
      <c r="XS85" s="91"/>
      <c r="XT85" s="91"/>
      <c r="XU85" s="91"/>
      <c r="XV85" s="91"/>
      <c r="XW85" s="91"/>
      <c r="XX85" s="91"/>
      <c r="XY85" s="91"/>
      <c r="XZ85" s="91"/>
      <c r="YA85" s="91"/>
      <c r="YB85" s="91"/>
      <c r="YC85" s="91"/>
      <c r="YD85" s="91"/>
      <c r="YE85" s="91"/>
      <c r="YF85" s="91"/>
      <c r="YG85" s="91"/>
      <c r="YH85" s="91"/>
      <c r="YI85" s="91"/>
      <c r="YJ85" s="91"/>
      <c r="YK85" s="91"/>
      <c r="YL85" s="91"/>
      <c r="YM85" s="91"/>
      <c r="YN85" s="91"/>
      <c r="YO85" s="91"/>
      <c r="YP85" s="91"/>
      <c r="YQ85" s="91"/>
      <c r="YR85" s="91"/>
      <c r="YS85" s="91"/>
      <c r="YT85" s="91"/>
      <c r="YU85" s="91"/>
      <c r="YV85" s="91"/>
      <c r="YW85" s="91"/>
      <c r="YX85" s="91"/>
      <c r="YY85" s="91"/>
      <c r="YZ85" s="91"/>
      <c r="ZA85" s="91"/>
      <c r="ZB85" s="91"/>
      <c r="ZC85" s="91"/>
      <c r="ZD85" s="91"/>
      <c r="ZE85" s="91"/>
      <c r="ZF85" s="91"/>
      <c r="ZG85" s="91"/>
      <c r="ZH85" s="91"/>
      <c r="ZI85" s="91"/>
      <c r="ZJ85" s="91"/>
      <c r="ZK85" s="91"/>
      <c r="ZL85" s="91"/>
      <c r="ZM85" s="91"/>
      <c r="ZN85" s="91"/>
      <c r="ZO85" s="91"/>
      <c r="ZP85" s="91"/>
      <c r="ZQ85" s="91"/>
      <c r="ZR85" s="91"/>
      <c r="ZS85" s="91"/>
      <c r="ZT85" s="91"/>
      <c r="ZU85" s="91"/>
      <c r="ZV85" s="91"/>
      <c r="ZW85" s="91"/>
      <c r="ZX85" s="91"/>
      <c r="ZY85" s="91"/>
      <c r="ZZ85" s="91"/>
      <c r="AAA85" s="91"/>
      <c r="AAB85" s="91"/>
      <c r="AAC85" s="91"/>
      <c r="AAD85" s="91"/>
      <c r="AAE85" s="91"/>
      <c r="AAF85" s="91"/>
      <c r="AAG85" s="91"/>
      <c r="AAH85" s="91"/>
      <c r="AAI85" s="91"/>
      <c r="AAJ85" s="91"/>
      <c r="AAK85" s="91"/>
      <c r="AAL85" s="91"/>
      <c r="AAM85" s="91"/>
      <c r="AAN85" s="91"/>
      <c r="AAO85" s="91"/>
      <c r="AAP85" s="91"/>
      <c r="AAQ85" s="91"/>
      <c r="AAR85" s="91"/>
      <c r="AAS85" s="91"/>
      <c r="AAT85" s="91"/>
      <c r="AAU85" s="91"/>
      <c r="AAV85" s="91"/>
      <c r="AAW85" s="91"/>
      <c r="AAX85" s="91"/>
      <c r="AAY85" s="91"/>
      <c r="AAZ85" s="91"/>
      <c r="ABA85" s="91"/>
      <c r="ABB85" s="91"/>
      <c r="ABC85" s="91"/>
      <c r="ABD85" s="91"/>
      <c r="ABE85" s="91"/>
      <c r="ABF85" s="91"/>
      <c r="ABG85" s="91"/>
      <c r="ABH85" s="91"/>
      <c r="ABI85" s="91"/>
      <c r="ABJ85" s="91"/>
      <c r="ABK85" s="91"/>
      <c r="ABL85" s="91"/>
      <c r="ABM85" s="91"/>
      <c r="ABN85" s="91"/>
      <c r="ABO85" s="91"/>
      <c r="ABP85" s="91"/>
      <c r="ABQ85" s="91"/>
      <c r="ABR85" s="91"/>
      <c r="ABS85" s="91"/>
      <c r="ABT85" s="91"/>
      <c r="ABU85" s="91"/>
      <c r="ABV85" s="91"/>
      <c r="ABW85" s="91"/>
      <c r="ABX85" s="91"/>
      <c r="ABY85" s="91"/>
      <c r="ABZ85" s="91"/>
      <c r="ACA85" s="91"/>
      <c r="ACB85" s="91"/>
      <c r="ACC85" s="91"/>
      <c r="ACD85" s="91"/>
      <c r="ACE85" s="91"/>
      <c r="ACF85" s="91"/>
      <c r="ACG85" s="91"/>
      <c r="ACH85" s="91"/>
      <c r="ACI85" s="91"/>
      <c r="ACJ85" s="91"/>
      <c r="ACK85" s="91"/>
      <c r="ACL85" s="91"/>
      <c r="ACM85" s="91"/>
      <c r="ACN85" s="91"/>
      <c r="ACO85" s="91"/>
      <c r="ACP85" s="91"/>
      <c r="ACQ85" s="91"/>
      <c r="ACR85" s="91"/>
      <c r="ACS85" s="91"/>
      <c r="ACT85" s="91"/>
      <c r="ACU85" s="91"/>
      <c r="ACV85" s="91"/>
      <c r="ACW85" s="91"/>
      <c r="ACX85" s="91"/>
      <c r="ACY85" s="91"/>
      <c r="ACZ85" s="91"/>
      <c r="ADA85" s="91"/>
      <c r="ADB85" s="91"/>
      <c r="ADC85" s="91"/>
      <c r="ADD85" s="91"/>
      <c r="ADE85" s="91"/>
      <c r="ADF85" s="91"/>
      <c r="ADG85" s="91"/>
      <c r="ADH85" s="91"/>
      <c r="ADI85" s="91"/>
      <c r="ADJ85" s="91"/>
      <c r="ADK85" s="91"/>
      <c r="ADL85" s="91"/>
      <c r="ADM85" s="91"/>
      <c r="ADN85" s="91"/>
      <c r="ADO85" s="91"/>
      <c r="ADP85" s="91"/>
      <c r="ADQ85" s="91"/>
      <c r="ADR85" s="91"/>
      <c r="ADS85" s="91"/>
      <c r="ADT85" s="91"/>
      <c r="ADU85" s="91"/>
      <c r="ADV85" s="91"/>
      <c r="ADW85" s="91"/>
      <c r="ADX85" s="91"/>
      <c r="ADY85" s="91"/>
      <c r="ADZ85" s="91"/>
      <c r="AEA85" s="91"/>
      <c r="AEB85" s="91"/>
      <c r="AEC85" s="91"/>
      <c r="AED85" s="91"/>
      <c r="AEE85" s="91"/>
      <c r="AEF85" s="91"/>
      <c r="AEG85" s="91"/>
      <c r="AEH85" s="91"/>
      <c r="AEI85" s="91"/>
      <c r="AEJ85" s="91"/>
      <c r="AEK85" s="91"/>
      <c r="AEL85" s="91"/>
      <c r="AEM85" s="91"/>
      <c r="AEN85" s="91"/>
      <c r="AEO85" s="91"/>
      <c r="AEP85" s="91"/>
      <c r="AEQ85" s="91"/>
      <c r="AER85" s="91"/>
      <c r="AES85" s="91"/>
      <c r="AET85" s="91"/>
      <c r="AEU85" s="91"/>
      <c r="AEV85" s="91"/>
      <c r="AEW85" s="91"/>
      <c r="AEX85" s="91"/>
      <c r="AEY85" s="91"/>
      <c r="AEZ85" s="91"/>
      <c r="AFA85" s="91"/>
      <c r="AFB85" s="91"/>
      <c r="AFC85" s="91"/>
      <c r="AFD85" s="91"/>
      <c r="AFE85" s="91"/>
      <c r="AFF85" s="91"/>
      <c r="AFG85" s="91"/>
      <c r="AFH85" s="91"/>
      <c r="AFI85" s="91"/>
      <c r="AFJ85" s="91"/>
      <c r="AFK85" s="91"/>
      <c r="AFL85" s="91"/>
      <c r="AFM85" s="91"/>
      <c r="AFN85" s="91"/>
      <c r="AFO85" s="91"/>
      <c r="AFP85" s="91"/>
      <c r="AFQ85" s="91"/>
      <c r="AFR85" s="91"/>
      <c r="AFS85" s="91"/>
      <c r="AFT85" s="91"/>
      <c r="AFU85" s="91"/>
      <c r="AFV85" s="91"/>
      <c r="AFW85" s="91"/>
      <c r="AFX85" s="91"/>
      <c r="AFY85" s="91"/>
      <c r="AFZ85" s="91"/>
      <c r="AGA85" s="91"/>
      <c r="AGB85" s="91"/>
      <c r="AGC85" s="91"/>
      <c r="AGD85" s="91"/>
      <c r="AGE85" s="91"/>
      <c r="AGF85" s="91"/>
      <c r="AGG85" s="91"/>
      <c r="AGH85" s="91"/>
      <c r="AGI85" s="91"/>
      <c r="AGJ85" s="91"/>
      <c r="AGK85" s="91"/>
      <c r="AGL85" s="91"/>
      <c r="AGM85" s="91"/>
      <c r="AGN85" s="91"/>
      <c r="AGO85" s="91"/>
      <c r="AGP85" s="91"/>
      <c r="AGQ85" s="91"/>
      <c r="AGR85" s="91"/>
      <c r="AGS85" s="91"/>
      <c r="AGT85" s="91"/>
      <c r="AGU85" s="91"/>
      <c r="AGV85" s="91"/>
      <c r="AGW85" s="91"/>
      <c r="AGX85" s="91"/>
      <c r="AGY85" s="91"/>
      <c r="AGZ85" s="91"/>
      <c r="AHA85" s="91"/>
      <c r="AHB85" s="91"/>
      <c r="AHC85" s="91"/>
      <c r="AHD85" s="91"/>
      <c r="AHE85" s="91"/>
      <c r="AHF85" s="91"/>
      <c r="AHG85" s="91"/>
      <c r="AHH85" s="91"/>
      <c r="AHI85" s="91"/>
      <c r="AHJ85" s="91"/>
      <c r="AHK85" s="91"/>
      <c r="AHL85" s="91"/>
      <c r="AHM85" s="91"/>
      <c r="AHN85" s="91"/>
      <c r="AHO85" s="91"/>
      <c r="AHP85" s="91"/>
      <c r="AHQ85" s="91"/>
      <c r="AHR85" s="91"/>
      <c r="AHS85" s="91"/>
      <c r="AHT85" s="91"/>
      <c r="AHU85" s="91"/>
      <c r="AHV85" s="91"/>
      <c r="AHW85" s="91"/>
      <c r="AHX85" s="91"/>
      <c r="AHY85" s="91"/>
      <c r="AHZ85" s="91"/>
      <c r="AIA85" s="91"/>
      <c r="AIB85" s="91"/>
      <c r="AIC85" s="91"/>
      <c r="AID85" s="91"/>
      <c r="AIE85" s="91"/>
      <c r="AIF85" s="91"/>
      <c r="AIG85" s="91"/>
      <c r="AIH85" s="91"/>
      <c r="AII85" s="91"/>
      <c r="AIJ85" s="91"/>
      <c r="AIK85" s="91"/>
      <c r="AIL85" s="91"/>
      <c r="AIM85" s="91"/>
      <c r="AIN85" s="91"/>
      <c r="AIO85" s="91"/>
      <c r="AIP85" s="91"/>
      <c r="AIQ85" s="91"/>
      <c r="AIR85" s="91"/>
      <c r="AIS85" s="91"/>
      <c r="AIT85" s="91"/>
      <c r="AIU85" s="91"/>
      <c r="AIV85" s="91"/>
      <c r="AIW85" s="91"/>
      <c r="AIX85" s="91"/>
      <c r="AIY85" s="91"/>
      <c r="AIZ85" s="91"/>
      <c r="AJA85" s="91"/>
      <c r="AJB85" s="91"/>
      <c r="AJC85" s="91"/>
      <c r="AJD85" s="91"/>
      <c r="AJE85" s="91"/>
      <c r="AJF85" s="91"/>
      <c r="AJG85" s="91"/>
      <c r="AJH85" s="91"/>
      <c r="AJI85" s="91"/>
      <c r="AJJ85" s="91"/>
      <c r="AJK85" s="91"/>
      <c r="AJL85" s="91"/>
      <c r="AJM85" s="91"/>
      <c r="AJN85" s="91"/>
      <c r="AJO85" s="91"/>
      <c r="AJP85" s="91"/>
      <c r="AJQ85" s="91"/>
      <c r="AJR85" s="91"/>
      <c r="AJS85" s="91"/>
      <c r="AJT85" s="91"/>
      <c r="AJU85" s="91"/>
      <c r="AJV85" s="91"/>
      <c r="AJW85" s="91"/>
      <c r="AJX85" s="91"/>
      <c r="AJY85" s="91"/>
      <c r="AJZ85" s="91"/>
      <c r="AKA85" s="91"/>
      <c r="AKB85" s="91"/>
      <c r="AKC85" s="91"/>
      <c r="AKD85" s="91"/>
      <c r="AKE85" s="91"/>
      <c r="AKF85" s="91"/>
      <c r="AKG85" s="91"/>
      <c r="AKH85" s="91"/>
      <c r="AKI85" s="91"/>
      <c r="AKJ85" s="91"/>
      <c r="AKK85" s="91"/>
      <c r="AKL85" s="91"/>
      <c r="AKM85" s="91"/>
      <c r="AKN85" s="91"/>
      <c r="AKO85" s="91"/>
      <c r="AKP85" s="91"/>
      <c r="AKQ85" s="91"/>
      <c r="AKR85" s="91"/>
      <c r="AKS85" s="91"/>
      <c r="AKT85" s="91"/>
      <c r="AKU85" s="91"/>
      <c r="AKV85" s="91"/>
      <c r="AKW85" s="91"/>
      <c r="AKX85" s="91"/>
      <c r="AKY85" s="91"/>
      <c r="AKZ85" s="91"/>
      <c r="ALA85" s="91"/>
      <c r="ALB85" s="91"/>
      <c r="ALC85" s="91"/>
      <c r="ALD85" s="91"/>
      <c r="ALE85" s="91"/>
      <c r="ALF85" s="91"/>
      <c r="ALG85" s="91"/>
      <c r="ALH85" s="91"/>
      <c r="ALI85" s="91"/>
      <c r="ALJ85" s="91"/>
      <c r="ALK85" s="91"/>
      <c r="ALL85" s="91"/>
      <c r="ALM85" s="91"/>
      <c r="ALN85" s="91"/>
      <c r="ALO85" s="91"/>
      <c r="ALP85" s="91"/>
      <c r="ALQ85" s="91"/>
      <c r="ALR85" s="91"/>
      <c r="ALS85" s="91"/>
      <c r="ALT85" s="91"/>
      <c r="ALU85" s="91"/>
      <c r="ALV85" s="91"/>
      <c r="ALW85" s="91"/>
      <c r="ALX85" s="91"/>
      <c r="ALY85" s="91"/>
      <c r="ALZ85" s="91"/>
      <c r="AMA85" s="91"/>
      <c r="AMB85" s="91"/>
      <c r="AMC85" s="91"/>
      <c r="AMD85" s="91"/>
      <c r="AME85" s="91"/>
      <c r="AMF85" s="91"/>
      <c r="AMG85" s="91"/>
      <c r="AMH85" s="91"/>
      <c r="AMI85" s="91"/>
      <c r="AMJ85" s="91"/>
    </row>
    <row r="86" spans="1:1024" x14ac:dyDescent="0.2">
      <c r="A86" s="91"/>
      <c r="B86" s="52" t="s">
        <v>60</v>
      </c>
      <c r="C86" s="53"/>
      <c r="D86" s="51"/>
      <c r="E86" s="43" t="e">
        <f t="shared" si="1"/>
        <v>#DIV/0!</v>
      </c>
      <c r="F86" s="91"/>
      <c r="G86" s="91"/>
      <c r="H86" s="91"/>
      <c r="I86" s="91"/>
      <c r="J86" s="91"/>
      <c r="K86" s="91"/>
      <c r="L86" s="91"/>
      <c r="M86" s="91"/>
      <c r="N86" s="91"/>
      <c r="O86" s="91"/>
      <c r="P86" s="91"/>
      <c r="Q86" s="91"/>
      <c r="R86" s="91"/>
      <c r="S86" s="91"/>
      <c r="T86" s="91"/>
      <c r="U86" s="91"/>
      <c r="V86" s="91"/>
      <c r="W86" s="91"/>
      <c r="X86" s="91"/>
      <c r="Y86" s="91"/>
      <c r="Z86" s="91"/>
      <c r="AA86" s="91"/>
      <c r="AB86" s="91"/>
      <c r="AC86" s="91"/>
      <c r="AD86" s="91"/>
      <c r="AE86" s="91"/>
      <c r="AF86" s="91"/>
      <c r="AG86" s="91"/>
      <c r="AH86" s="91"/>
      <c r="AI86" s="91"/>
      <c r="AJ86" s="91"/>
      <c r="AK86" s="91"/>
      <c r="AL86" s="91"/>
      <c r="AM86" s="91"/>
      <c r="AN86" s="91"/>
      <c r="AO86" s="91"/>
      <c r="AP86" s="91"/>
      <c r="AQ86" s="91"/>
      <c r="AR86" s="91"/>
      <c r="AS86" s="91"/>
      <c r="AT86" s="91"/>
      <c r="AU86" s="91"/>
      <c r="AV86" s="91"/>
      <c r="AW86" s="91"/>
      <c r="AX86" s="91"/>
      <c r="AY86" s="91"/>
      <c r="AZ86" s="91"/>
      <c r="BA86" s="91"/>
      <c r="BB86" s="91"/>
      <c r="BC86" s="91"/>
      <c r="BD86" s="91"/>
      <c r="BE86" s="91"/>
      <c r="BF86" s="91"/>
      <c r="BG86" s="91"/>
      <c r="BH86" s="91"/>
      <c r="BI86" s="91"/>
      <c r="BJ86" s="91"/>
      <c r="BK86" s="91"/>
      <c r="BL86" s="91"/>
      <c r="BM86" s="91"/>
      <c r="BN86" s="91"/>
      <c r="BO86" s="91"/>
      <c r="BP86" s="91"/>
      <c r="BQ86" s="91"/>
      <c r="BR86" s="91"/>
      <c r="BS86" s="91"/>
      <c r="BT86" s="91"/>
      <c r="BU86" s="91"/>
      <c r="BV86" s="91"/>
      <c r="BW86" s="91"/>
      <c r="BX86" s="91"/>
      <c r="BY86" s="91"/>
      <c r="BZ86" s="91"/>
      <c r="CA86" s="91"/>
      <c r="CB86" s="91"/>
      <c r="CC86" s="91"/>
      <c r="CD86" s="91"/>
      <c r="CE86" s="91"/>
      <c r="CF86" s="91"/>
      <c r="CG86" s="91"/>
      <c r="CH86" s="91"/>
      <c r="CI86" s="91"/>
      <c r="CJ86" s="91"/>
      <c r="CK86" s="91"/>
      <c r="CL86" s="91"/>
      <c r="CM86" s="91"/>
      <c r="CN86" s="91"/>
      <c r="CO86" s="91"/>
      <c r="CP86" s="91"/>
      <c r="CQ86" s="91"/>
      <c r="CR86" s="91"/>
      <c r="CS86" s="91"/>
      <c r="CT86" s="91"/>
      <c r="CU86" s="91"/>
      <c r="CV86" s="91"/>
      <c r="CW86" s="91"/>
      <c r="CX86" s="91"/>
      <c r="CY86" s="91"/>
      <c r="CZ86" s="91"/>
      <c r="DA86" s="91"/>
      <c r="DB86" s="91"/>
      <c r="DC86" s="91"/>
      <c r="DD86" s="91"/>
      <c r="DE86" s="91"/>
      <c r="DF86" s="91"/>
      <c r="DG86" s="91"/>
      <c r="DH86" s="91"/>
      <c r="DI86" s="91"/>
      <c r="DJ86" s="91"/>
      <c r="DK86" s="91"/>
      <c r="DL86" s="91"/>
      <c r="DM86" s="91"/>
      <c r="DN86" s="91"/>
      <c r="DO86" s="91"/>
      <c r="DP86" s="91"/>
      <c r="DQ86" s="91"/>
      <c r="DR86" s="91"/>
      <c r="DS86" s="91"/>
      <c r="DT86" s="91"/>
      <c r="DU86" s="91"/>
      <c r="DV86" s="91"/>
      <c r="DW86" s="91"/>
      <c r="DX86" s="91"/>
      <c r="DY86" s="91"/>
      <c r="DZ86" s="91"/>
      <c r="EA86" s="91"/>
      <c r="EB86" s="91"/>
      <c r="EC86" s="91"/>
      <c r="ED86" s="91"/>
      <c r="EE86" s="91"/>
      <c r="EF86" s="91"/>
      <c r="EG86" s="91"/>
      <c r="EH86" s="91"/>
      <c r="EI86" s="91"/>
      <c r="EJ86" s="91"/>
      <c r="EK86" s="91"/>
      <c r="EL86" s="91"/>
      <c r="EM86" s="91"/>
      <c r="EN86" s="91"/>
      <c r="EO86" s="91"/>
      <c r="EP86" s="91"/>
      <c r="EQ86" s="91"/>
      <c r="ER86" s="91"/>
      <c r="ES86" s="91"/>
      <c r="ET86" s="91"/>
      <c r="EU86" s="91"/>
      <c r="EV86" s="91"/>
      <c r="EW86" s="91"/>
      <c r="EX86" s="91"/>
      <c r="EY86" s="91"/>
      <c r="EZ86" s="91"/>
      <c r="FA86" s="91"/>
      <c r="FB86" s="91"/>
      <c r="FC86" s="91"/>
      <c r="FD86" s="91"/>
      <c r="FE86" s="91"/>
      <c r="FF86" s="91"/>
      <c r="FG86" s="91"/>
      <c r="FH86" s="91"/>
      <c r="FI86" s="91"/>
      <c r="FJ86" s="91"/>
      <c r="FK86" s="91"/>
      <c r="FL86" s="91"/>
      <c r="FM86" s="91"/>
      <c r="FN86" s="91"/>
      <c r="FO86" s="91"/>
      <c r="FP86" s="91"/>
      <c r="FQ86" s="91"/>
      <c r="FR86" s="91"/>
      <c r="FS86" s="91"/>
      <c r="FT86" s="91"/>
      <c r="FU86" s="91"/>
      <c r="FV86" s="91"/>
      <c r="FW86" s="91"/>
      <c r="FX86" s="91"/>
      <c r="FY86" s="91"/>
      <c r="FZ86" s="91"/>
      <c r="GA86" s="91"/>
      <c r="GB86" s="91"/>
      <c r="GC86" s="91"/>
      <c r="GD86" s="91"/>
      <c r="GE86" s="91"/>
      <c r="GF86" s="91"/>
      <c r="GG86" s="91"/>
      <c r="GH86" s="91"/>
      <c r="GI86" s="91"/>
      <c r="GJ86" s="91"/>
      <c r="GK86" s="91"/>
      <c r="GL86" s="91"/>
      <c r="GM86" s="91"/>
      <c r="GN86" s="91"/>
      <c r="GO86" s="91"/>
      <c r="GP86" s="91"/>
      <c r="GQ86" s="91"/>
      <c r="GR86" s="91"/>
      <c r="GS86" s="91"/>
      <c r="GT86" s="91"/>
      <c r="GU86" s="91"/>
      <c r="GV86" s="91"/>
      <c r="GW86" s="91"/>
      <c r="GX86" s="91"/>
      <c r="GY86" s="91"/>
      <c r="GZ86" s="91"/>
      <c r="HA86" s="91"/>
      <c r="HB86" s="91"/>
      <c r="HC86" s="91"/>
      <c r="HD86" s="91"/>
      <c r="HE86" s="91"/>
      <c r="HF86" s="91"/>
      <c r="HG86" s="91"/>
      <c r="HH86" s="91"/>
      <c r="HI86" s="91"/>
      <c r="HJ86" s="91"/>
      <c r="HK86" s="91"/>
      <c r="HL86" s="91"/>
      <c r="HM86" s="91"/>
      <c r="HN86" s="91"/>
      <c r="HO86" s="91"/>
      <c r="HP86" s="91"/>
      <c r="HQ86" s="91"/>
      <c r="HR86" s="91"/>
      <c r="HS86" s="91"/>
      <c r="HT86" s="91"/>
      <c r="HU86" s="91"/>
      <c r="HV86" s="91"/>
      <c r="HW86" s="91"/>
      <c r="HX86" s="91"/>
      <c r="HY86" s="91"/>
      <c r="HZ86" s="91"/>
      <c r="IA86" s="91"/>
      <c r="IB86" s="91"/>
      <c r="IC86" s="91"/>
      <c r="ID86" s="91"/>
      <c r="IE86" s="91"/>
      <c r="IF86" s="91"/>
      <c r="IG86" s="91"/>
      <c r="IH86" s="91"/>
      <c r="II86" s="91"/>
      <c r="IJ86" s="91"/>
      <c r="IK86" s="91"/>
      <c r="IL86" s="91"/>
      <c r="IM86" s="91"/>
      <c r="IN86" s="91"/>
      <c r="IO86" s="91"/>
      <c r="IP86" s="91"/>
      <c r="IQ86" s="91"/>
      <c r="IR86" s="91"/>
      <c r="IS86" s="91"/>
      <c r="IT86" s="91"/>
      <c r="IU86" s="91"/>
      <c r="IV86" s="91"/>
      <c r="IW86" s="91"/>
      <c r="IX86" s="91"/>
      <c r="IY86" s="91"/>
      <c r="IZ86" s="91"/>
      <c r="JA86" s="91"/>
      <c r="JB86" s="91"/>
      <c r="JC86" s="91"/>
      <c r="JD86" s="91"/>
      <c r="JE86" s="91"/>
      <c r="JF86" s="91"/>
      <c r="JG86" s="91"/>
      <c r="JH86" s="91"/>
      <c r="JI86" s="91"/>
      <c r="JJ86" s="91"/>
      <c r="JK86" s="91"/>
      <c r="JL86" s="91"/>
      <c r="JM86" s="91"/>
      <c r="JN86" s="91"/>
      <c r="JO86" s="91"/>
      <c r="JP86" s="91"/>
      <c r="JQ86" s="91"/>
      <c r="JR86" s="91"/>
      <c r="JS86" s="91"/>
      <c r="JT86" s="91"/>
      <c r="JU86" s="91"/>
      <c r="JV86" s="91"/>
      <c r="JW86" s="91"/>
      <c r="JX86" s="91"/>
      <c r="JY86" s="91"/>
      <c r="JZ86" s="91"/>
      <c r="KA86" s="91"/>
      <c r="KB86" s="91"/>
      <c r="KC86" s="91"/>
      <c r="KD86" s="91"/>
      <c r="KE86" s="91"/>
      <c r="KF86" s="91"/>
      <c r="KG86" s="91"/>
      <c r="KH86" s="91"/>
      <c r="KI86" s="91"/>
      <c r="KJ86" s="91"/>
      <c r="KK86" s="91"/>
      <c r="KL86" s="91"/>
      <c r="KM86" s="91"/>
      <c r="KN86" s="91"/>
      <c r="KO86" s="91"/>
      <c r="KP86" s="91"/>
      <c r="KQ86" s="91"/>
      <c r="KR86" s="91"/>
      <c r="KS86" s="91"/>
      <c r="KT86" s="91"/>
      <c r="KU86" s="91"/>
      <c r="KV86" s="91"/>
      <c r="KW86" s="91"/>
      <c r="KX86" s="91"/>
      <c r="KY86" s="91"/>
      <c r="KZ86" s="91"/>
      <c r="LA86" s="91"/>
      <c r="LB86" s="91"/>
      <c r="LC86" s="91"/>
      <c r="LD86" s="91"/>
      <c r="LE86" s="91"/>
      <c r="LF86" s="91"/>
      <c r="LG86" s="91"/>
      <c r="LH86" s="91"/>
      <c r="LI86" s="91"/>
      <c r="LJ86" s="91"/>
      <c r="LK86" s="91"/>
      <c r="LL86" s="91"/>
      <c r="LM86" s="91"/>
      <c r="LN86" s="91"/>
      <c r="LO86" s="91"/>
      <c r="LP86" s="91"/>
      <c r="LQ86" s="91"/>
      <c r="LR86" s="91"/>
      <c r="LS86" s="91"/>
      <c r="LT86" s="91"/>
      <c r="LU86" s="91"/>
      <c r="LV86" s="91"/>
      <c r="LW86" s="91"/>
      <c r="LX86" s="91"/>
      <c r="LY86" s="91"/>
      <c r="LZ86" s="91"/>
      <c r="MA86" s="91"/>
      <c r="MB86" s="91"/>
      <c r="MC86" s="91"/>
      <c r="MD86" s="91"/>
      <c r="ME86" s="91"/>
      <c r="MF86" s="91"/>
      <c r="MG86" s="91"/>
      <c r="MH86" s="91"/>
      <c r="MI86" s="91"/>
      <c r="MJ86" s="91"/>
      <c r="MK86" s="91"/>
      <c r="ML86" s="91"/>
      <c r="MM86" s="91"/>
      <c r="MN86" s="91"/>
      <c r="MO86" s="91"/>
      <c r="MP86" s="91"/>
      <c r="MQ86" s="91"/>
      <c r="MR86" s="91"/>
      <c r="MS86" s="91"/>
      <c r="MT86" s="91"/>
      <c r="MU86" s="91"/>
      <c r="MV86" s="91"/>
      <c r="MW86" s="91"/>
      <c r="MX86" s="91"/>
      <c r="MY86" s="91"/>
      <c r="MZ86" s="91"/>
      <c r="NA86" s="91"/>
      <c r="NB86" s="91"/>
      <c r="NC86" s="91"/>
      <c r="ND86" s="91"/>
      <c r="NE86" s="91"/>
      <c r="NF86" s="91"/>
      <c r="NG86" s="91"/>
      <c r="NH86" s="91"/>
      <c r="NI86" s="91"/>
      <c r="NJ86" s="91"/>
      <c r="NK86" s="91"/>
      <c r="NL86" s="91"/>
      <c r="NM86" s="91"/>
      <c r="NN86" s="91"/>
      <c r="NO86" s="91"/>
      <c r="NP86" s="91"/>
      <c r="NQ86" s="91"/>
      <c r="NR86" s="91"/>
      <c r="NS86" s="91"/>
      <c r="NT86" s="91"/>
      <c r="NU86" s="91"/>
      <c r="NV86" s="91"/>
      <c r="NW86" s="91"/>
      <c r="NX86" s="91"/>
      <c r="NY86" s="91"/>
      <c r="NZ86" s="91"/>
      <c r="OA86" s="91"/>
      <c r="OB86" s="91"/>
      <c r="OC86" s="91"/>
      <c r="OD86" s="91"/>
      <c r="OE86" s="91"/>
      <c r="OF86" s="91"/>
      <c r="OG86" s="91"/>
      <c r="OH86" s="91"/>
      <c r="OI86" s="91"/>
      <c r="OJ86" s="91"/>
      <c r="OK86" s="91"/>
      <c r="OL86" s="91"/>
      <c r="OM86" s="91"/>
      <c r="ON86" s="91"/>
      <c r="OO86" s="91"/>
      <c r="OP86" s="91"/>
      <c r="OQ86" s="91"/>
      <c r="OR86" s="91"/>
      <c r="OS86" s="91"/>
      <c r="OT86" s="91"/>
      <c r="OU86" s="91"/>
      <c r="OV86" s="91"/>
      <c r="OW86" s="91"/>
      <c r="OX86" s="91"/>
      <c r="OY86" s="91"/>
      <c r="OZ86" s="91"/>
      <c r="PA86" s="91"/>
      <c r="PB86" s="91"/>
      <c r="PC86" s="91"/>
      <c r="PD86" s="91"/>
      <c r="PE86" s="91"/>
      <c r="PF86" s="91"/>
      <c r="PG86" s="91"/>
      <c r="PH86" s="91"/>
      <c r="PI86" s="91"/>
      <c r="PJ86" s="91"/>
      <c r="PK86" s="91"/>
      <c r="PL86" s="91"/>
      <c r="PM86" s="91"/>
      <c r="PN86" s="91"/>
      <c r="PO86" s="91"/>
      <c r="PP86" s="91"/>
      <c r="PQ86" s="91"/>
      <c r="PR86" s="91"/>
      <c r="PS86" s="91"/>
      <c r="PT86" s="91"/>
      <c r="PU86" s="91"/>
      <c r="PV86" s="91"/>
      <c r="PW86" s="91"/>
      <c r="PX86" s="91"/>
      <c r="PY86" s="91"/>
      <c r="PZ86" s="91"/>
      <c r="QA86" s="91"/>
      <c r="QB86" s="91"/>
      <c r="QC86" s="91"/>
      <c r="QD86" s="91"/>
      <c r="QE86" s="91"/>
      <c r="QF86" s="91"/>
      <c r="QG86" s="91"/>
      <c r="QH86" s="91"/>
      <c r="QI86" s="91"/>
      <c r="QJ86" s="91"/>
      <c r="QK86" s="91"/>
      <c r="QL86" s="91"/>
      <c r="QM86" s="91"/>
      <c r="QN86" s="91"/>
      <c r="QO86" s="91"/>
      <c r="QP86" s="91"/>
      <c r="QQ86" s="91"/>
      <c r="QR86" s="91"/>
      <c r="QS86" s="91"/>
      <c r="QT86" s="91"/>
      <c r="QU86" s="91"/>
      <c r="QV86" s="91"/>
      <c r="QW86" s="91"/>
      <c r="QX86" s="91"/>
      <c r="QY86" s="91"/>
      <c r="QZ86" s="91"/>
      <c r="RA86" s="91"/>
      <c r="RB86" s="91"/>
      <c r="RC86" s="91"/>
      <c r="RD86" s="91"/>
      <c r="RE86" s="91"/>
      <c r="RF86" s="91"/>
      <c r="RG86" s="91"/>
      <c r="RH86" s="91"/>
      <c r="RI86" s="91"/>
      <c r="RJ86" s="91"/>
      <c r="RK86" s="91"/>
      <c r="RL86" s="91"/>
      <c r="RM86" s="91"/>
      <c r="RN86" s="91"/>
      <c r="RO86" s="91"/>
      <c r="RP86" s="91"/>
      <c r="RQ86" s="91"/>
      <c r="RR86" s="91"/>
      <c r="RS86" s="91"/>
      <c r="RT86" s="91"/>
      <c r="RU86" s="91"/>
      <c r="RV86" s="91"/>
      <c r="RW86" s="91"/>
      <c r="RX86" s="91"/>
      <c r="RY86" s="91"/>
      <c r="RZ86" s="91"/>
      <c r="SA86" s="91"/>
      <c r="SB86" s="91"/>
      <c r="SC86" s="91"/>
      <c r="SD86" s="91"/>
      <c r="SE86" s="91"/>
      <c r="SF86" s="91"/>
      <c r="SG86" s="91"/>
      <c r="SH86" s="91"/>
      <c r="SI86" s="91"/>
      <c r="SJ86" s="91"/>
      <c r="SK86" s="91"/>
      <c r="SL86" s="91"/>
      <c r="SM86" s="91"/>
      <c r="SN86" s="91"/>
      <c r="SO86" s="91"/>
      <c r="SP86" s="91"/>
      <c r="SQ86" s="91"/>
      <c r="SR86" s="91"/>
      <c r="SS86" s="91"/>
      <c r="ST86" s="91"/>
      <c r="SU86" s="91"/>
      <c r="SV86" s="91"/>
      <c r="SW86" s="91"/>
      <c r="SX86" s="91"/>
      <c r="SY86" s="91"/>
      <c r="SZ86" s="91"/>
      <c r="TA86" s="91"/>
      <c r="TB86" s="91"/>
      <c r="TC86" s="91"/>
      <c r="TD86" s="91"/>
      <c r="TE86" s="91"/>
      <c r="TF86" s="91"/>
      <c r="TG86" s="91"/>
      <c r="TH86" s="91"/>
      <c r="TI86" s="91"/>
      <c r="TJ86" s="91"/>
      <c r="TK86" s="91"/>
      <c r="TL86" s="91"/>
      <c r="TM86" s="91"/>
      <c r="TN86" s="91"/>
      <c r="TO86" s="91"/>
      <c r="TP86" s="91"/>
      <c r="TQ86" s="91"/>
      <c r="TR86" s="91"/>
      <c r="TS86" s="91"/>
      <c r="TT86" s="91"/>
      <c r="TU86" s="91"/>
      <c r="TV86" s="91"/>
      <c r="TW86" s="91"/>
      <c r="TX86" s="91"/>
      <c r="TY86" s="91"/>
      <c r="TZ86" s="91"/>
      <c r="UA86" s="91"/>
      <c r="UB86" s="91"/>
      <c r="UC86" s="91"/>
      <c r="UD86" s="91"/>
      <c r="UE86" s="91"/>
      <c r="UF86" s="91"/>
      <c r="UG86" s="91"/>
      <c r="UH86" s="91"/>
      <c r="UI86" s="91"/>
      <c r="UJ86" s="91"/>
      <c r="UK86" s="91"/>
      <c r="UL86" s="91"/>
      <c r="UM86" s="91"/>
      <c r="UN86" s="91"/>
      <c r="UO86" s="91"/>
      <c r="UP86" s="91"/>
      <c r="UQ86" s="91"/>
      <c r="UR86" s="91"/>
      <c r="US86" s="91"/>
      <c r="UT86" s="91"/>
      <c r="UU86" s="91"/>
      <c r="UV86" s="91"/>
      <c r="UW86" s="91"/>
      <c r="UX86" s="91"/>
      <c r="UY86" s="91"/>
      <c r="UZ86" s="91"/>
      <c r="VA86" s="91"/>
      <c r="VB86" s="91"/>
      <c r="VC86" s="91"/>
      <c r="VD86" s="91"/>
      <c r="VE86" s="91"/>
      <c r="VF86" s="91"/>
      <c r="VG86" s="91"/>
      <c r="VH86" s="91"/>
      <c r="VI86" s="91"/>
      <c r="VJ86" s="91"/>
      <c r="VK86" s="91"/>
      <c r="VL86" s="91"/>
      <c r="VM86" s="91"/>
      <c r="VN86" s="91"/>
      <c r="VO86" s="91"/>
      <c r="VP86" s="91"/>
      <c r="VQ86" s="91"/>
      <c r="VR86" s="91"/>
      <c r="VS86" s="91"/>
      <c r="VT86" s="91"/>
      <c r="VU86" s="91"/>
      <c r="VV86" s="91"/>
      <c r="VW86" s="91"/>
      <c r="VX86" s="91"/>
      <c r="VY86" s="91"/>
      <c r="VZ86" s="91"/>
      <c r="WA86" s="91"/>
      <c r="WB86" s="91"/>
      <c r="WC86" s="91"/>
      <c r="WD86" s="91"/>
      <c r="WE86" s="91"/>
      <c r="WF86" s="91"/>
      <c r="WG86" s="91"/>
      <c r="WH86" s="91"/>
      <c r="WI86" s="91"/>
      <c r="WJ86" s="91"/>
      <c r="WK86" s="91"/>
      <c r="WL86" s="91"/>
      <c r="WM86" s="91"/>
      <c r="WN86" s="91"/>
      <c r="WO86" s="91"/>
      <c r="WP86" s="91"/>
      <c r="WQ86" s="91"/>
      <c r="WR86" s="91"/>
      <c r="WS86" s="91"/>
      <c r="WT86" s="91"/>
      <c r="WU86" s="91"/>
      <c r="WV86" s="91"/>
      <c r="WW86" s="91"/>
      <c r="WX86" s="91"/>
      <c r="WY86" s="91"/>
      <c r="WZ86" s="91"/>
      <c r="XA86" s="91"/>
      <c r="XB86" s="91"/>
      <c r="XC86" s="91"/>
      <c r="XD86" s="91"/>
      <c r="XE86" s="91"/>
      <c r="XF86" s="91"/>
      <c r="XG86" s="91"/>
      <c r="XH86" s="91"/>
      <c r="XI86" s="91"/>
      <c r="XJ86" s="91"/>
      <c r="XK86" s="91"/>
      <c r="XL86" s="91"/>
      <c r="XM86" s="91"/>
      <c r="XN86" s="91"/>
      <c r="XO86" s="91"/>
      <c r="XP86" s="91"/>
      <c r="XQ86" s="91"/>
      <c r="XR86" s="91"/>
      <c r="XS86" s="91"/>
      <c r="XT86" s="91"/>
      <c r="XU86" s="91"/>
      <c r="XV86" s="91"/>
      <c r="XW86" s="91"/>
      <c r="XX86" s="91"/>
      <c r="XY86" s="91"/>
      <c r="XZ86" s="91"/>
      <c r="YA86" s="91"/>
      <c r="YB86" s="91"/>
      <c r="YC86" s="91"/>
      <c r="YD86" s="91"/>
      <c r="YE86" s="91"/>
      <c r="YF86" s="91"/>
      <c r="YG86" s="91"/>
      <c r="YH86" s="91"/>
      <c r="YI86" s="91"/>
      <c r="YJ86" s="91"/>
      <c r="YK86" s="91"/>
      <c r="YL86" s="91"/>
      <c r="YM86" s="91"/>
      <c r="YN86" s="91"/>
      <c r="YO86" s="91"/>
      <c r="YP86" s="91"/>
      <c r="YQ86" s="91"/>
      <c r="YR86" s="91"/>
      <c r="YS86" s="91"/>
      <c r="YT86" s="91"/>
      <c r="YU86" s="91"/>
      <c r="YV86" s="91"/>
      <c r="YW86" s="91"/>
      <c r="YX86" s="91"/>
      <c r="YY86" s="91"/>
      <c r="YZ86" s="91"/>
      <c r="ZA86" s="91"/>
      <c r="ZB86" s="91"/>
      <c r="ZC86" s="91"/>
      <c r="ZD86" s="91"/>
      <c r="ZE86" s="91"/>
      <c r="ZF86" s="91"/>
      <c r="ZG86" s="91"/>
      <c r="ZH86" s="91"/>
      <c r="ZI86" s="91"/>
      <c r="ZJ86" s="91"/>
      <c r="ZK86" s="91"/>
      <c r="ZL86" s="91"/>
      <c r="ZM86" s="91"/>
      <c r="ZN86" s="91"/>
      <c r="ZO86" s="91"/>
      <c r="ZP86" s="91"/>
      <c r="ZQ86" s="91"/>
      <c r="ZR86" s="91"/>
      <c r="ZS86" s="91"/>
      <c r="ZT86" s="91"/>
      <c r="ZU86" s="91"/>
      <c r="ZV86" s="91"/>
      <c r="ZW86" s="91"/>
      <c r="ZX86" s="91"/>
      <c r="ZY86" s="91"/>
      <c r="ZZ86" s="91"/>
      <c r="AAA86" s="91"/>
      <c r="AAB86" s="91"/>
      <c r="AAC86" s="91"/>
      <c r="AAD86" s="91"/>
      <c r="AAE86" s="91"/>
      <c r="AAF86" s="91"/>
      <c r="AAG86" s="91"/>
      <c r="AAH86" s="91"/>
      <c r="AAI86" s="91"/>
      <c r="AAJ86" s="91"/>
      <c r="AAK86" s="91"/>
      <c r="AAL86" s="91"/>
      <c r="AAM86" s="91"/>
      <c r="AAN86" s="91"/>
      <c r="AAO86" s="91"/>
      <c r="AAP86" s="91"/>
      <c r="AAQ86" s="91"/>
      <c r="AAR86" s="91"/>
      <c r="AAS86" s="91"/>
      <c r="AAT86" s="91"/>
      <c r="AAU86" s="91"/>
      <c r="AAV86" s="91"/>
      <c r="AAW86" s="91"/>
      <c r="AAX86" s="91"/>
      <c r="AAY86" s="91"/>
      <c r="AAZ86" s="91"/>
      <c r="ABA86" s="91"/>
      <c r="ABB86" s="91"/>
      <c r="ABC86" s="91"/>
      <c r="ABD86" s="91"/>
      <c r="ABE86" s="91"/>
      <c r="ABF86" s="91"/>
      <c r="ABG86" s="91"/>
      <c r="ABH86" s="91"/>
      <c r="ABI86" s="91"/>
      <c r="ABJ86" s="91"/>
      <c r="ABK86" s="91"/>
      <c r="ABL86" s="91"/>
      <c r="ABM86" s="91"/>
      <c r="ABN86" s="91"/>
      <c r="ABO86" s="91"/>
      <c r="ABP86" s="91"/>
      <c r="ABQ86" s="91"/>
      <c r="ABR86" s="91"/>
      <c r="ABS86" s="91"/>
      <c r="ABT86" s="91"/>
      <c r="ABU86" s="91"/>
      <c r="ABV86" s="91"/>
      <c r="ABW86" s="91"/>
      <c r="ABX86" s="91"/>
      <c r="ABY86" s="91"/>
      <c r="ABZ86" s="91"/>
      <c r="ACA86" s="91"/>
      <c r="ACB86" s="91"/>
      <c r="ACC86" s="91"/>
      <c r="ACD86" s="91"/>
      <c r="ACE86" s="91"/>
      <c r="ACF86" s="91"/>
      <c r="ACG86" s="91"/>
      <c r="ACH86" s="91"/>
      <c r="ACI86" s="91"/>
      <c r="ACJ86" s="91"/>
      <c r="ACK86" s="91"/>
      <c r="ACL86" s="91"/>
      <c r="ACM86" s="91"/>
      <c r="ACN86" s="91"/>
      <c r="ACO86" s="91"/>
      <c r="ACP86" s="91"/>
      <c r="ACQ86" s="91"/>
      <c r="ACR86" s="91"/>
      <c r="ACS86" s="91"/>
      <c r="ACT86" s="91"/>
      <c r="ACU86" s="91"/>
      <c r="ACV86" s="91"/>
      <c r="ACW86" s="91"/>
      <c r="ACX86" s="91"/>
      <c r="ACY86" s="91"/>
      <c r="ACZ86" s="91"/>
      <c r="ADA86" s="91"/>
      <c r="ADB86" s="91"/>
      <c r="ADC86" s="91"/>
      <c r="ADD86" s="91"/>
      <c r="ADE86" s="91"/>
      <c r="ADF86" s="91"/>
      <c r="ADG86" s="91"/>
      <c r="ADH86" s="91"/>
      <c r="ADI86" s="91"/>
      <c r="ADJ86" s="91"/>
      <c r="ADK86" s="91"/>
      <c r="ADL86" s="91"/>
      <c r="ADM86" s="91"/>
      <c r="ADN86" s="91"/>
      <c r="ADO86" s="91"/>
      <c r="ADP86" s="91"/>
      <c r="ADQ86" s="91"/>
      <c r="ADR86" s="91"/>
      <c r="ADS86" s="91"/>
      <c r="ADT86" s="91"/>
      <c r="ADU86" s="91"/>
      <c r="ADV86" s="91"/>
      <c r="ADW86" s="91"/>
      <c r="ADX86" s="91"/>
      <c r="ADY86" s="91"/>
      <c r="ADZ86" s="91"/>
      <c r="AEA86" s="91"/>
      <c r="AEB86" s="91"/>
      <c r="AEC86" s="91"/>
      <c r="AED86" s="91"/>
      <c r="AEE86" s="91"/>
      <c r="AEF86" s="91"/>
      <c r="AEG86" s="91"/>
      <c r="AEH86" s="91"/>
      <c r="AEI86" s="91"/>
      <c r="AEJ86" s="91"/>
      <c r="AEK86" s="91"/>
      <c r="AEL86" s="91"/>
      <c r="AEM86" s="91"/>
      <c r="AEN86" s="91"/>
      <c r="AEO86" s="91"/>
      <c r="AEP86" s="91"/>
      <c r="AEQ86" s="91"/>
      <c r="AER86" s="91"/>
      <c r="AES86" s="91"/>
      <c r="AET86" s="91"/>
      <c r="AEU86" s="91"/>
      <c r="AEV86" s="91"/>
      <c r="AEW86" s="91"/>
      <c r="AEX86" s="91"/>
      <c r="AEY86" s="91"/>
      <c r="AEZ86" s="91"/>
      <c r="AFA86" s="91"/>
      <c r="AFB86" s="91"/>
      <c r="AFC86" s="91"/>
      <c r="AFD86" s="91"/>
      <c r="AFE86" s="91"/>
      <c r="AFF86" s="91"/>
      <c r="AFG86" s="91"/>
      <c r="AFH86" s="91"/>
      <c r="AFI86" s="91"/>
      <c r="AFJ86" s="91"/>
      <c r="AFK86" s="91"/>
      <c r="AFL86" s="91"/>
      <c r="AFM86" s="91"/>
      <c r="AFN86" s="91"/>
      <c r="AFO86" s="91"/>
      <c r="AFP86" s="91"/>
      <c r="AFQ86" s="91"/>
      <c r="AFR86" s="91"/>
      <c r="AFS86" s="91"/>
      <c r="AFT86" s="91"/>
      <c r="AFU86" s="91"/>
      <c r="AFV86" s="91"/>
      <c r="AFW86" s="91"/>
      <c r="AFX86" s="91"/>
      <c r="AFY86" s="91"/>
      <c r="AFZ86" s="91"/>
      <c r="AGA86" s="91"/>
      <c r="AGB86" s="91"/>
      <c r="AGC86" s="91"/>
      <c r="AGD86" s="91"/>
      <c r="AGE86" s="91"/>
      <c r="AGF86" s="91"/>
      <c r="AGG86" s="91"/>
      <c r="AGH86" s="91"/>
      <c r="AGI86" s="91"/>
      <c r="AGJ86" s="91"/>
      <c r="AGK86" s="91"/>
      <c r="AGL86" s="91"/>
      <c r="AGM86" s="91"/>
      <c r="AGN86" s="91"/>
      <c r="AGO86" s="91"/>
      <c r="AGP86" s="91"/>
      <c r="AGQ86" s="91"/>
      <c r="AGR86" s="91"/>
      <c r="AGS86" s="91"/>
      <c r="AGT86" s="91"/>
      <c r="AGU86" s="91"/>
      <c r="AGV86" s="91"/>
      <c r="AGW86" s="91"/>
      <c r="AGX86" s="91"/>
      <c r="AGY86" s="91"/>
      <c r="AGZ86" s="91"/>
      <c r="AHA86" s="91"/>
      <c r="AHB86" s="91"/>
      <c r="AHC86" s="91"/>
      <c r="AHD86" s="91"/>
      <c r="AHE86" s="91"/>
      <c r="AHF86" s="91"/>
      <c r="AHG86" s="91"/>
      <c r="AHH86" s="91"/>
      <c r="AHI86" s="91"/>
      <c r="AHJ86" s="91"/>
      <c r="AHK86" s="91"/>
      <c r="AHL86" s="91"/>
      <c r="AHM86" s="91"/>
      <c r="AHN86" s="91"/>
      <c r="AHO86" s="91"/>
      <c r="AHP86" s="91"/>
      <c r="AHQ86" s="91"/>
      <c r="AHR86" s="91"/>
      <c r="AHS86" s="91"/>
      <c r="AHT86" s="91"/>
      <c r="AHU86" s="91"/>
      <c r="AHV86" s="91"/>
      <c r="AHW86" s="91"/>
      <c r="AHX86" s="91"/>
      <c r="AHY86" s="91"/>
      <c r="AHZ86" s="91"/>
      <c r="AIA86" s="91"/>
      <c r="AIB86" s="91"/>
      <c r="AIC86" s="91"/>
      <c r="AID86" s="91"/>
      <c r="AIE86" s="91"/>
      <c r="AIF86" s="91"/>
      <c r="AIG86" s="91"/>
      <c r="AIH86" s="91"/>
      <c r="AII86" s="91"/>
      <c r="AIJ86" s="91"/>
      <c r="AIK86" s="91"/>
      <c r="AIL86" s="91"/>
      <c r="AIM86" s="91"/>
      <c r="AIN86" s="91"/>
      <c r="AIO86" s="91"/>
      <c r="AIP86" s="91"/>
      <c r="AIQ86" s="91"/>
      <c r="AIR86" s="91"/>
      <c r="AIS86" s="91"/>
      <c r="AIT86" s="91"/>
      <c r="AIU86" s="91"/>
      <c r="AIV86" s="91"/>
      <c r="AIW86" s="91"/>
      <c r="AIX86" s="91"/>
      <c r="AIY86" s="91"/>
      <c r="AIZ86" s="91"/>
      <c r="AJA86" s="91"/>
      <c r="AJB86" s="91"/>
      <c r="AJC86" s="91"/>
      <c r="AJD86" s="91"/>
      <c r="AJE86" s="91"/>
      <c r="AJF86" s="91"/>
      <c r="AJG86" s="91"/>
      <c r="AJH86" s="91"/>
      <c r="AJI86" s="91"/>
      <c r="AJJ86" s="91"/>
      <c r="AJK86" s="91"/>
      <c r="AJL86" s="91"/>
      <c r="AJM86" s="91"/>
      <c r="AJN86" s="91"/>
      <c r="AJO86" s="91"/>
      <c r="AJP86" s="91"/>
      <c r="AJQ86" s="91"/>
      <c r="AJR86" s="91"/>
      <c r="AJS86" s="91"/>
      <c r="AJT86" s="91"/>
      <c r="AJU86" s="91"/>
      <c r="AJV86" s="91"/>
      <c r="AJW86" s="91"/>
      <c r="AJX86" s="91"/>
      <c r="AJY86" s="91"/>
      <c r="AJZ86" s="91"/>
      <c r="AKA86" s="91"/>
      <c r="AKB86" s="91"/>
      <c r="AKC86" s="91"/>
      <c r="AKD86" s="91"/>
      <c r="AKE86" s="91"/>
      <c r="AKF86" s="91"/>
      <c r="AKG86" s="91"/>
      <c r="AKH86" s="91"/>
      <c r="AKI86" s="91"/>
      <c r="AKJ86" s="91"/>
      <c r="AKK86" s="91"/>
      <c r="AKL86" s="91"/>
      <c r="AKM86" s="91"/>
      <c r="AKN86" s="91"/>
      <c r="AKO86" s="91"/>
      <c r="AKP86" s="91"/>
      <c r="AKQ86" s="91"/>
      <c r="AKR86" s="91"/>
      <c r="AKS86" s="91"/>
      <c r="AKT86" s="91"/>
      <c r="AKU86" s="91"/>
      <c r="AKV86" s="91"/>
      <c r="AKW86" s="91"/>
      <c r="AKX86" s="91"/>
      <c r="AKY86" s="91"/>
      <c r="AKZ86" s="91"/>
      <c r="ALA86" s="91"/>
      <c r="ALB86" s="91"/>
      <c r="ALC86" s="91"/>
      <c r="ALD86" s="91"/>
      <c r="ALE86" s="91"/>
      <c r="ALF86" s="91"/>
      <c r="ALG86" s="91"/>
      <c r="ALH86" s="91"/>
      <c r="ALI86" s="91"/>
      <c r="ALJ86" s="91"/>
      <c r="ALK86" s="91"/>
      <c r="ALL86" s="91"/>
      <c r="ALM86" s="91"/>
      <c r="ALN86" s="91"/>
      <c r="ALO86" s="91"/>
      <c r="ALP86" s="91"/>
      <c r="ALQ86" s="91"/>
      <c r="ALR86" s="91"/>
      <c r="ALS86" s="91"/>
      <c r="ALT86" s="91"/>
      <c r="ALU86" s="91"/>
      <c r="ALV86" s="91"/>
      <c r="ALW86" s="91"/>
      <c r="ALX86" s="91"/>
      <c r="ALY86" s="91"/>
      <c r="ALZ86" s="91"/>
      <c r="AMA86" s="91"/>
      <c r="AMB86" s="91"/>
      <c r="AMC86" s="91"/>
      <c r="AMD86" s="91"/>
      <c r="AME86" s="91"/>
      <c r="AMF86" s="91"/>
      <c r="AMG86" s="91"/>
      <c r="AMH86" s="91"/>
      <c r="AMI86" s="91"/>
      <c r="AMJ86" s="91"/>
    </row>
    <row r="87" spans="1:1024" x14ac:dyDescent="0.2">
      <c r="A87" s="91"/>
      <c r="B87" s="52" t="s">
        <v>61</v>
      </c>
      <c r="C87" s="53"/>
      <c r="D87" s="51"/>
      <c r="E87" s="43" t="e">
        <f t="shared" si="1"/>
        <v>#DIV/0!</v>
      </c>
      <c r="F87" s="91"/>
      <c r="G87" s="91"/>
      <c r="H87" s="91"/>
      <c r="I87" s="91"/>
      <c r="J87" s="91"/>
      <c r="K87" s="91"/>
      <c r="L87" s="91"/>
      <c r="M87" s="91"/>
      <c r="N87" s="91"/>
      <c r="O87" s="91"/>
      <c r="P87" s="91"/>
      <c r="Q87" s="91"/>
      <c r="R87" s="91"/>
      <c r="S87" s="91"/>
      <c r="T87" s="91"/>
      <c r="U87" s="91"/>
      <c r="V87" s="91"/>
      <c r="W87" s="91"/>
      <c r="X87" s="91"/>
      <c r="Y87" s="91"/>
      <c r="Z87" s="91"/>
      <c r="AA87" s="91"/>
      <c r="AB87" s="91"/>
      <c r="AC87" s="91"/>
      <c r="AD87" s="91"/>
      <c r="AE87" s="91"/>
      <c r="AF87" s="91"/>
      <c r="AG87" s="91"/>
      <c r="AH87" s="91"/>
      <c r="AI87" s="91"/>
      <c r="AJ87" s="91"/>
      <c r="AK87" s="91"/>
      <c r="AL87" s="91"/>
      <c r="AM87" s="91"/>
      <c r="AN87" s="91"/>
      <c r="AO87" s="91"/>
      <c r="AP87" s="91"/>
      <c r="AQ87" s="91"/>
      <c r="AR87" s="91"/>
      <c r="AS87" s="91"/>
      <c r="AT87" s="91"/>
      <c r="AU87" s="91"/>
      <c r="AV87" s="91"/>
      <c r="AW87" s="91"/>
      <c r="AX87" s="91"/>
      <c r="AY87" s="91"/>
      <c r="AZ87" s="91"/>
      <c r="BA87" s="91"/>
      <c r="BB87" s="91"/>
      <c r="BC87" s="91"/>
      <c r="BD87" s="91"/>
      <c r="BE87" s="91"/>
      <c r="BF87" s="91"/>
      <c r="BG87" s="91"/>
      <c r="BH87" s="91"/>
      <c r="BI87" s="91"/>
      <c r="BJ87" s="91"/>
      <c r="BK87" s="91"/>
      <c r="BL87" s="91"/>
      <c r="BM87" s="91"/>
      <c r="BN87" s="91"/>
      <c r="BO87" s="91"/>
      <c r="BP87" s="91"/>
      <c r="BQ87" s="91"/>
      <c r="BR87" s="91"/>
      <c r="BS87" s="91"/>
      <c r="BT87" s="91"/>
      <c r="BU87" s="91"/>
      <c r="BV87" s="91"/>
      <c r="BW87" s="91"/>
      <c r="BX87" s="91"/>
      <c r="BY87" s="91"/>
      <c r="BZ87" s="91"/>
      <c r="CA87" s="91"/>
      <c r="CB87" s="91"/>
      <c r="CC87" s="91"/>
      <c r="CD87" s="91"/>
      <c r="CE87" s="91"/>
      <c r="CF87" s="91"/>
      <c r="CG87" s="91"/>
      <c r="CH87" s="91"/>
      <c r="CI87" s="91"/>
      <c r="CJ87" s="91"/>
      <c r="CK87" s="91"/>
      <c r="CL87" s="91"/>
      <c r="CM87" s="91"/>
      <c r="CN87" s="91"/>
      <c r="CO87" s="91"/>
      <c r="CP87" s="91"/>
      <c r="CQ87" s="91"/>
      <c r="CR87" s="91"/>
      <c r="CS87" s="91"/>
      <c r="CT87" s="91"/>
      <c r="CU87" s="91"/>
      <c r="CV87" s="91"/>
      <c r="CW87" s="91"/>
      <c r="CX87" s="91"/>
      <c r="CY87" s="91"/>
      <c r="CZ87" s="91"/>
      <c r="DA87" s="91"/>
      <c r="DB87" s="91"/>
      <c r="DC87" s="91"/>
      <c r="DD87" s="91"/>
      <c r="DE87" s="91"/>
      <c r="DF87" s="91"/>
      <c r="DG87" s="91"/>
      <c r="DH87" s="91"/>
      <c r="DI87" s="91"/>
      <c r="DJ87" s="91"/>
      <c r="DK87" s="91"/>
      <c r="DL87" s="91"/>
      <c r="DM87" s="91"/>
      <c r="DN87" s="91"/>
      <c r="DO87" s="91"/>
      <c r="DP87" s="91"/>
      <c r="DQ87" s="91"/>
      <c r="DR87" s="91"/>
      <c r="DS87" s="91"/>
      <c r="DT87" s="91"/>
      <c r="DU87" s="91"/>
      <c r="DV87" s="91"/>
      <c r="DW87" s="91"/>
      <c r="DX87" s="91"/>
      <c r="DY87" s="91"/>
      <c r="DZ87" s="91"/>
      <c r="EA87" s="91"/>
      <c r="EB87" s="91"/>
      <c r="EC87" s="91"/>
      <c r="ED87" s="91"/>
      <c r="EE87" s="91"/>
      <c r="EF87" s="91"/>
      <c r="EG87" s="91"/>
      <c r="EH87" s="91"/>
      <c r="EI87" s="91"/>
      <c r="EJ87" s="91"/>
      <c r="EK87" s="91"/>
      <c r="EL87" s="91"/>
      <c r="EM87" s="91"/>
      <c r="EN87" s="91"/>
      <c r="EO87" s="91"/>
      <c r="EP87" s="91"/>
      <c r="EQ87" s="91"/>
      <c r="ER87" s="91"/>
      <c r="ES87" s="91"/>
      <c r="ET87" s="91"/>
      <c r="EU87" s="91"/>
      <c r="EV87" s="91"/>
      <c r="EW87" s="91"/>
      <c r="EX87" s="91"/>
      <c r="EY87" s="91"/>
      <c r="EZ87" s="91"/>
      <c r="FA87" s="91"/>
      <c r="FB87" s="91"/>
      <c r="FC87" s="91"/>
      <c r="FD87" s="91"/>
      <c r="FE87" s="91"/>
      <c r="FF87" s="91"/>
      <c r="FG87" s="91"/>
      <c r="FH87" s="91"/>
      <c r="FI87" s="91"/>
      <c r="FJ87" s="91"/>
      <c r="FK87" s="91"/>
      <c r="FL87" s="91"/>
      <c r="FM87" s="91"/>
      <c r="FN87" s="91"/>
      <c r="FO87" s="91"/>
      <c r="FP87" s="91"/>
      <c r="FQ87" s="91"/>
      <c r="FR87" s="91"/>
      <c r="FS87" s="91"/>
      <c r="FT87" s="91"/>
      <c r="FU87" s="91"/>
      <c r="FV87" s="91"/>
      <c r="FW87" s="91"/>
      <c r="FX87" s="91"/>
      <c r="FY87" s="91"/>
      <c r="FZ87" s="91"/>
      <c r="GA87" s="91"/>
      <c r="GB87" s="91"/>
      <c r="GC87" s="91"/>
      <c r="GD87" s="91"/>
      <c r="GE87" s="91"/>
      <c r="GF87" s="91"/>
      <c r="GG87" s="91"/>
      <c r="GH87" s="91"/>
      <c r="GI87" s="91"/>
      <c r="GJ87" s="91"/>
      <c r="GK87" s="91"/>
      <c r="GL87" s="91"/>
      <c r="GM87" s="91"/>
      <c r="GN87" s="91"/>
      <c r="GO87" s="91"/>
      <c r="GP87" s="91"/>
      <c r="GQ87" s="91"/>
      <c r="GR87" s="91"/>
      <c r="GS87" s="91"/>
      <c r="GT87" s="91"/>
      <c r="GU87" s="91"/>
      <c r="GV87" s="91"/>
      <c r="GW87" s="91"/>
      <c r="GX87" s="91"/>
      <c r="GY87" s="91"/>
      <c r="GZ87" s="91"/>
      <c r="HA87" s="91"/>
      <c r="HB87" s="91"/>
      <c r="HC87" s="91"/>
      <c r="HD87" s="91"/>
      <c r="HE87" s="91"/>
      <c r="HF87" s="91"/>
      <c r="HG87" s="91"/>
      <c r="HH87" s="91"/>
      <c r="HI87" s="91"/>
      <c r="HJ87" s="91"/>
      <c r="HK87" s="91"/>
      <c r="HL87" s="91"/>
      <c r="HM87" s="91"/>
      <c r="HN87" s="91"/>
      <c r="HO87" s="91"/>
      <c r="HP87" s="91"/>
      <c r="HQ87" s="91"/>
      <c r="HR87" s="91"/>
      <c r="HS87" s="91"/>
      <c r="HT87" s="91"/>
      <c r="HU87" s="91"/>
      <c r="HV87" s="91"/>
      <c r="HW87" s="91"/>
      <c r="HX87" s="91"/>
      <c r="HY87" s="91"/>
      <c r="HZ87" s="91"/>
      <c r="IA87" s="91"/>
      <c r="IB87" s="91"/>
      <c r="IC87" s="91"/>
      <c r="ID87" s="91"/>
      <c r="IE87" s="91"/>
      <c r="IF87" s="91"/>
      <c r="IG87" s="91"/>
      <c r="IH87" s="91"/>
      <c r="II87" s="91"/>
      <c r="IJ87" s="91"/>
      <c r="IK87" s="91"/>
      <c r="IL87" s="91"/>
      <c r="IM87" s="91"/>
      <c r="IN87" s="91"/>
      <c r="IO87" s="91"/>
      <c r="IP87" s="91"/>
      <c r="IQ87" s="91"/>
      <c r="IR87" s="91"/>
      <c r="IS87" s="91"/>
      <c r="IT87" s="91"/>
      <c r="IU87" s="91"/>
      <c r="IV87" s="91"/>
      <c r="IW87" s="91"/>
      <c r="IX87" s="91"/>
      <c r="IY87" s="91"/>
      <c r="IZ87" s="91"/>
      <c r="JA87" s="91"/>
      <c r="JB87" s="91"/>
      <c r="JC87" s="91"/>
      <c r="JD87" s="91"/>
      <c r="JE87" s="91"/>
      <c r="JF87" s="91"/>
      <c r="JG87" s="91"/>
      <c r="JH87" s="91"/>
      <c r="JI87" s="91"/>
      <c r="JJ87" s="91"/>
      <c r="JK87" s="91"/>
      <c r="JL87" s="91"/>
      <c r="JM87" s="91"/>
      <c r="JN87" s="91"/>
      <c r="JO87" s="91"/>
      <c r="JP87" s="91"/>
      <c r="JQ87" s="91"/>
      <c r="JR87" s="91"/>
      <c r="JS87" s="91"/>
      <c r="JT87" s="91"/>
      <c r="JU87" s="91"/>
      <c r="JV87" s="91"/>
      <c r="JW87" s="91"/>
      <c r="JX87" s="91"/>
      <c r="JY87" s="91"/>
      <c r="JZ87" s="91"/>
      <c r="KA87" s="91"/>
      <c r="KB87" s="91"/>
      <c r="KC87" s="91"/>
      <c r="KD87" s="91"/>
      <c r="KE87" s="91"/>
      <c r="KF87" s="91"/>
      <c r="KG87" s="91"/>
      <c r="KH87" s="91"/>
      <c r="KI87" s="91"/>
      <c r="KJ87" s="91"/>
      <c r="KK87" s="91"/>
      <c r="KL87" s="91"/>
      <c r="KM87" s="91"/>
      <c r="KN87" s="91"/>
      <c r="KO87" s="91"/>
      <c r="KP87" s="91"/>
      <c r="KQ87" s="91"/>
      <c r="KR87" s="91"/>
      <c r="KS87" s="91"/>
      <c r="KT87" s="91"/>
      <c r="KU87" s="91"/>
      <c r="KV87" s="91"/>
      <c r="KW87" s="91"/>
      <c r="KX87" s="91"/>
      <c r="KY87" s="91"/>
      <c r="KZ87" s="91"/>
      <c r="LA87" s="91"/>
      <c r="LB87" s="91"/>
      <c r="LC87" s="91"/>
      <c r="LD87" s="91"/>
      <c r="LE87" s="91"/>
      <c r="LF87" s="91"/>
      <c r="LG87" s="91"/>
      <c r="LH87" s="91"/>
      <c r="LI87" s="91"/>
      <c r="LJ87" s="91"/>
      <c r="LK87" s="91"/>
      <c r="LL87" s="91"/>
      <c r="LM87" s="91"/>
      <c r="LN87" s="91"/>
      <c r="LO87" s="91"/>
      <c r="LP87" s="91"/>
      <c r="LQ87" s="91"/>
      <c r="LR87" s="91"/>
      <c r="LS87" s="91"/>
      <c r="LT87" s="91"/>
      <c r="LU87" s="91"/>
      <c r="LV87" s="91"/>
      <c r="LW87" s="91"/>
      <c r="LX87" s="91"/>
      <c r="LY87" s="91"/>
      <c r="LZ87" s="91"/>
      <c r="MA87" s="91"/>
      <c r="MB87" s="91"/>
      <c r="MC87" s="91"/>
      <c r="MD87" s="91"/>
      <c r="ME87" s="91"/>
      <c r="MF87" s="91"/>
      <c r="MG87" s="91"/>
      <c r="MH87" s="91"/>
      <c r="MI87" s="91"/>
      <c r="MJ87" s="91"/>
      <c r="MK87" s="91"/>
      <c r="ML87" s="91"/>
      <c r="MM87" s="91"/>
      <c r="MN87" s="91"/>
      <c r="MO87" s="91"/>
      <c r="MP87" s="91"/>
      <c r="MQ87" s="91"/>
      <c r="MR87" s="91"/>
      <c r="MS87" s="91"/>
      <c r="MT87" s="91"/>
      <c r="MU87" s="91"/>
      <c r="MV87" s="91"/>
      <c r="MW87" s="91"/>
      <c r="MX87" s="91"/>
      <c r="MY87" s="91"/>
      <c r="MZ87" s="91"/>
      <c r="NA87" s="91"/>
      <c r="NB87" s="91"/>
      <c r="NC87" s="91"/>
      <c r="ND87" s="91"/>
      <c r="NE87" s="91"/>
      <c r="NF87" s="91"/>
      <c r="NG87" s="91"/>
      <c r="NH87" s="91"/>
      <c r="NI87" s="91"/>
      <c r="NJ87" s="91"/>
      <c r="NK87" s="91"/>
      <c r="NL87" s="91"/>
      <c r="NM87" s="91"/>
      <c r="NN87" s="91"/>
      <c r="NO87" s="91"/>
      <c r="NP87" s="91"/>
      <c r="NQ87" s="91"/>
      <c r="NR87" s="91"/>
      <c r="NS87" s="91"/>
      <c r="NT87" s="91"/>
      <c r="NU87" s="91"/>
      <c r="NV87" s="91"/>
      <c r="NW87" s="91"/>
      <c r="NX87" s="91"/>
      <c r="NY87" s="91"/>
      <c r="NZ87" s="91"/>
      <c r="OA87" s="91"/>
      <c r="OB87" s="91"/>
      <c r="OC87" s="91"/>
      <c r="OD87" s="91"/>
      <c r="OE87" s="91"/>
      <c r="OF87" s="91"/>
      <c r="OG87" s="91"/>
      <c r="OH87" s="91"/>
      <c r="OI87" s="91"/>
      <c r="OJ87" s="91"/>
      <c r="OK87" s="91"/>
      <c r="OL87" s="91"/>
      <c r="OM87" s="91"/>
      <c r="ON87" s="91"/>
      <c r="OO87" s="91"/>
      <c r="OP87" s="91"/>
      <c r="OQ87" s="91"/>
      <c r="OR87" s="91"/>
      <c r="OS87" s="91"/>
      <c r="OT87" s="91"/>
      <c r="OU87" s="91"/>
      <c r="OV87" s="91"/>
      <c r="OW87" s="91"/>
      <c r="OX87" s="91"/>
      <c r="OY87" s="91"/>
      <c r="OZ87" s="91"/>
      <c r="PA87" s="91"/>
      <c r="PB87" s="91"/>
      <c r="PC87" s="91"/>
      <c r="PD87" s="91"/>
      <c r="PE87" s="91"/>
      <c r="PF87" s="91"/>
      <c r="PG87" s="91"/>
      <c r="PH87" s="91"/>
      <c r="PI87" s="91"/>
      <c r="PJ87" s="91"/>
      <c r="PK87" s="91"/>
      <c r="PL87" s="91"/>
      <c r="PM87" s="91"/>
      <c r="PN87" s="91"/>
      <c r="PO87" s="91"/>
      <c r="PP87" s="91"/>
      <c r="PQ87" s="91"/>
      <c r="PR87" s="91"/>
      <c r="PS87" s="91"/>
      <c r="PT87" s="91"/>
      <c r="PU87" s="91"/>
      <c r="PV87" s="91"/>
      <c r="PW87" s="91"/>
      <c r="PX87" s="91"/>
      <c r="PY87" s="91"/>
      <c r="PZ87" s="91"/>
      <c r="QA87" s="91"/>
      <c r="QB87" s="91"/>
      <c r="QC87" s="91"/>
      <c r="QD87" s="91"/>
      <c r="QE87" s="91"/>
      <c r="QF87" s="91"/>
      <c r="QG87" s="91"/>
      <c r="QH87" s="91"/>
      <c r="QI87" s="91"/>
      <c r="QJ87" s="91"/>
      <c r="QK87" s="91"/>
      <c r="QL87" s="91"/>
      <c r="QM87" s="91"/>
      <c r="QN87" s="91"/>
      <c r="QO87" s="91"/>
      <c r="QP87" s="91"/>
      <c r="QQ87" s="91"/>
      <c r="QR87" s="91"/>
      <c r="QS87" s="91"/>
      <c r="QT87" s="91"/>
      <c r="QU87" s="91"/>
      <c r="QV87" s="91"/>
      <c r="QW87" s="91"/>
      <c r="QX87" s="91"/>
      <c r="QY87" s="91"/>
      <c r="QZ87" s="91"/>
      <c r="RA87" s="91"/>
      <c r="RB87" s="91"/>
      <c r="RC87" s="91"/>
      <c r="RD87" s="91"/>
      <c r="RE87" s="91"/>
      <c r="RF87" s="91"/>
      <c r="RG87" s="91"/>
      <c r="RH87" s="91"/>
      <c r="RI87" s="91"/>
      <c r="RJ87" s="91"/>
      <c r="RK87" s="91"/>
      <c r="RL87" s="91"/>
      <c r="RM87" s="91"/>
      <c r="RN87" s="91"/>
      <c r="RO87" s="91"/>
      <c r="RP87" s="91"/>
      <c r="RQ87" s="91"/>
      <c r="RR87" s="91"/>
      <c r="RS87" s="91"/>
      <c r="RT87" s="91"/>
      <c r="RU87" s="91"/>
      <c r="RV87" s="91"/>
      <c r="RW87" s="91"/>
      <c r="RX87" s="91"/>
      <c r="RY87" s="91"/>
      <c r="RZ87" s="91"/>
      <c r="SA87" s="91"/>
      <c r="SB87" s="91"/>
      <c r="SC87" s="91"/>
      <c r="SD87" s="91"/>
      <c r="SE87" s="91"/>
      <c r="SF87" s="91"/>
      <c r="SG87" s="91"/>
      <c r="SH87" s="91"/>
      <c r="SI87" s="91"/>
      <c r="SJ87" s="91"/>
      <c r="SK87" s="91"/>
      <c r="SL87" s="91"/>
      <c r="SM87" s="91"/>
      <c r="SN87" s="91"/>
      <c r="SO87" s="91"/>
      <c r="SP87" s="91"/>
      <c r="SQ87" s="91"/>
      <c r="SR87" s="91"/>
      <c r="SS87" s="91"/>
      <c r="ST87" s="91"/>
      <c r="SU87" s="91"/>
      <c r="SV87" s="91"/>
      <c r="SW87" s="91"/>
      <c r="SX87" s="91"/>
      <c r="SY87" s="91"/>
      <c r="SZ87" s="91"/>
      <c r="TA87" s="91"/>
      <c r="TB87" s="91"/>
      <c r="TC87" s="91"/>
      <c r="TD87" s="91"/>
      <c r="TE87" s="91"/>
      <c r="TF87" s="91"/>
      <c r="TG87" s="91"/>
      <c r="TH87" s="91"/>
      <c r="TI87" s="91"/>
      <c r="TJ87" s="91"/>
      <c r="TK87" s="91"/>
      <c r="TL87" s="91"/>
      <c r="TM87" s="91"/>
      <c r="TN87" s="91"/>
      <c r="TO87" s="91"/>
      <c r="TP87" s="91"/>
      <c r="TQ87" s="91"/>
      <c r="TR87" s="91"/>
      <c r="TS87" s="91"/>
      <c r="TT87" s="91"/>
      <c r="TU87" s="91"/>
      <c r="TV87" s="91"/>
      <c r="TW87" s="91"/>
      <c r="TX87" s="91"/>
      <c r="TY87" s="91"/>
      <c r="TZ87" s="91"/>
      <c r="UA87" s="91"/>
      <c r="UB87" s="91"/>
      <c r="UC87" s="91"/>
      <c r="UD87" s="91"/>
      <c r="UE87" s="91"/>
      <c r="UF87" s="91"/>
      <c r="UG87" s="91"/>
      <c r="UH87" s="91"/>
      <c r="UI87" s="91"/>
      <c r="UJ87" s="91"/>
      <c r="UK87" s="91"/>
      <c r="UL87" s="91"/>
      <c r="UM87" s="91"/>
      <c r="UN87" s="91"/>
      <c r="UO87" s="91"/>
      <c r="UP87" s="91"/>
      <c r="UQ87" s="91"/>
      <c r="UR87" s="91"/>
      <c r="US87" s="91"/>
      <c r="UT87" s="91"/>
      <c r="UU87" s="91"/>
      <c r="UV87" s="91"/>
      <c r="UW87" s="91"/>
      <c r="UX87" s="91"/>
      <c r="UY87" s="91"/>
      <c r="UZ87" s="91"/>
      <c r="VA87" s="91"/>
      <c r="VB87" s="91"/>
      <c r="VC87" s="91"/>
      <c r="VD87" s="91"/>
      <c r="VE87" s="91"/>
      <c r="VF87" s="91"/>
      <c r="VG87" s="91"/>
      <c r="VH87" s="91"/>
      <c r="VI87" s="91"/>
      <c r="VJ87" s="91"/>
      <c r="VK87" s="91"/>
      <c r="VL87" s="91"/>
      <c r="VM87" s="91"/>
      <c r="VN87" s="91"/>
      <c r="VO87" s="91"/>
      <c r="VP87" s="91"/>
      <c r="VQ87" s="91"/>
      <c r="VR87" s="91"/>
      <c r="VS87" s="91"/>
      <c r="VT87" s="91"/>
      <c r="VU87" s="91"/>
      <c r="VV87" s="91"/>
      <c r="VW87" s="91"/>
      <c r="VX87" s="91"/>
      <c r="VY87" s="91"/>
      <c r="VZ87" s="91"/>
      <c r="WA87" s="91"/>
      <c r="WB87" s="91"/>
      <c r="WC87" s="91"/>
      <c r="WD87" s="91"/>
      <c r="WE87" s="91"/>
      <c r="WF87" s="91"/>
      <c r="WG87" s="91"/>
      <c r="WH87" s="91"/>
      <c r="WI87" s="91"/>
      <c r="WJ87" s="91"/>
      <c r="WK87" s="91"/>
      <c r="WL87" s="91"/>
      <c r="WM87" s="91"/>
      <c r="WN87" s="91"/>
      <c r="WO87" s="91"/>
      <c r="WP87" s="91"/>
      <c r="WQ87" s="91"/>
      <c r="WR87" s="91"/>
      <c r="WS87" s="91"/>
      <c r="WT87" s="91"/>
      <c r="WU87" s="91"/>
      <c r="WV87" s="91"/>
      <c r="WW87" s="91"/>
      <c r="WX87" s="91"/>
      <c r="WY87" s="91"/>
      <c r="WZ87" s="91"/>
      <c r="XA87" s="91"/>
      <c r="XB87" s="91"/>
      <c r="XC87" s="91"/>
      <c r="XD87" s="91"/>
      <c r="XE87" s="91"/>
      <c r="XF87" s="91"/>
      <c r="XG87" s="91"/>
      <c r="XH87" s="91"/>
      <c r="XI87" s="91"/>
      <c r="XJ87" s="91"/>
      <c r="XK87" s="91"/>
      <c r="XL87" s="91"/>
      <c r="XM87" s="91"/>
      <c r="XN87" s="91"/>
      <c r="XO87" s="91"/>
      <c r="XP87" s="91"/>
      <c r="XQ87" s="91"/>
      <c r="XR87" s="91"/>
      <c r="XS87" s="91"/>
      <c r="XT87" s="91"/>
      <c r="XU87" s="91"/>
      <c r="XV87" s="91"/>
      <c r="XW87" s="91"/>
      <c r="XX87" s="91"/>
      <c r="XY87" s="91"/>
      <c r="XZ87" s="91"/>
      <c r="YA87" s="91"/>
      <c r="YB87" s="91"/>
      <c r="YC87" s="91"/>
      <c r="YD87" s="91"/>
      <c r="YE87" s="91"/>
      <c r="YF87" s="91"/>
      <c r="YG87" s="91"/>
      <c r="YH87" s="91"/>
      <c r="YI87" s="91"/>
      <c r="YJ87" s="91"/>
      <c r="YK87" s="91"/>
      <c r="YL87" s="91"/>
      <c r="YM87" s="91"/>
      <c r="YN87" s="91"/>
      <c r="YO87" s="91"/>
      <c r="YP87" s="91"/>
      <c r="YQ87" s="91"/>
      <c r="YR87" s="91"/>
      <c r="YS87" s="91"/>
      <c r="YT87" s="91"/>
      <c r="YU87" s="91"/>
      <c r="YV87" s="91"/>
      <c r="YW87" s="91"/>
      <c r="YX87" s="91"/>
      <c r="YY87" s="91"/>
      <c r="YZ87" s="91"/>
      <c r="ZA87" s="91"/>
      <c r="ZB87" s="91"/>
      <c r="ZC87" s="91"/>
      <c r="ZD87" s="91"/>
      <c r="ZE87" s="91"/>
      <c r="ZF87" s="91"/>
      <c r="ZG87" s="91"/>
      <c r="ZH87" s="91"/>
      <c r="ZI87" s="91"/>
      <c r="ZJ87" s="91"/>
      <c r="ZK87" s="91"/>
      <c r="ZL87" s="91"/>
      <c r="ZM87" s="91"/>
      <c r="ZN87" s="91"/>
      <c r="ZO87" s="91"/>
      <c r="ZP87" s="91"/>
      <c r="ZQ87" s="91"/>
      <c r="ZR87" s="91"/>
      <c r="ZS87" s="91"/>
      <c r="ZT87" s="91"/>
      <c r="ZU87" s="91"/>
      <c r="ZV87" s="91"/>
      <c r="ZW87" s="91"/>
      <c r="ZX87" s="91"/>
      <c r="ZY87" s="91"/>
      <c r="ZZ87" s="91"/>
      <c r="AAA87" s="91"/>
      <c r="AAB87" s="91"/>
      <c r="AAC87" s="91"/>
      <c r="AAD87" s="91"/>
      <c r="AAE87" s="91"/>
      <c r="AAF87" s="91"/>
      <c r="AAG87" s="91"/>
      <c r="AAH87" s="91"/>
      <c r="AAI87" s="91"/>
      <c r="AAJ87" s="91"/>
      <c r="AAK87" s="91"/>
      <c r="AAL87" s="91"/>
      <c r="AAM87" s="91"/>
      <c r="AAN87" s="91"/>
      <c r="AAO87" s="91"/>
      <c r="AAP87" s="91"/>
      <c r="AAQ87" s="91"/>
      <c r="AAR87" s="91"/>
      <c r="AAS87" s="91"/>
      <c r="AAT87" s="91"/>
      <c r="AAU87" s="91"/>
      <c r="AAV87" s="91"/>
      <c r="AAW87" s="91"/>
      <c r="AAX87" s="91"/>
      <c r="AAY87" s="91"/>
      <c r="AAZ87" s="91"/>
      <c r="ABA87" s="91"/>
      <c r="ABB87" s="91"/>
      <c r="ABC87" s="91"/>
      <c r="ABD87" s="91"/>
      <c r="ABE87" s="91"/>
      <c r="ABF87" s="91"/>
      <c r="ABG87" s="91"/>
      <c r="ABH87" s="91"/>
      <c r="ABI87" s="91"/>
      <c r="ABJ87" s="91"/>
      <c r="ABK87" s="91"/>
      <c r="ABL87" s="91"/>
      <c r="ABM87" s="91"/>
      <c r="ABN87" s="91"/>
      <c r="ABO87" s="91"/>
      <c r="ABP87" s="91"/>
      <c r="ABQ87" s="91"/>
      <c r="ABR87" s="91"/>
      <c r="ABS87" s="91"/>
      <c r="ABT87" s="91"/>
      <c r="ABU87" s="91"/>
      <c r="ABV87" s="91"/>
      <c r="ABW87" s="91"/>
      <c r="ABX87" s="91"/>
      <c r="ABY87" s="91"/>
      <c r="ABZ87" s="91"/>
      <c r="ACA87" s="91"/>
      <c r="ACB87" s="91"/>
      <c r="ACC87" s="91"/>
      <c r="ACD87" s="91"/>
      <c r="ACE87" s="91"/>
      <c r="ACF87" s="91"/>
      <c r="ACG87" s="91"/>
      <c r="ACH87" s="91"/>
      <c r="ACI87" s="91"/>
      <c r="ACJ87" s="91"/>
      <c r="ACK87" s="91"/>
      <c r="ACL87" s="91"/>
      <c r="ACM87" s="91"/>
      <c r="ACN87" s="91"/>
      <c r="ACO87" s="91"/>
      <c r="ACP87" s="91"/>
      <c r="ACQ87" s="91"/>
      <c r="ACR87" s="91"/>
      <c r="ACS87" s="91"/>
      <c r="ACT87" s="91"/>
      <c r="ACU87" s="91"/>
      <c r="ACV87" s="91"/>
      <c r="ACW87" s="91"/>
      <c r="ACX87" s="91"/>
      <c r="ACY87" s="91"/>
      <c r="ACZ87" s="91"/>
      <c r="ADA87" s="91"/>
      <c r="ADB87" s="91"/>
      <c r="ADC87" s="91"/>
      <c r="ADD87" s="91"/>
      <c r="ADE87" s="91"/>
      <c r="ADF87" s="91"/>
      <c r="ADG87" s="91"/>
      <c r="ADH87" s="91"/>
      <c r="ADI87" s="91"/>
      <c r="ADJ87" s="91"/>
      <c r="ADK87" s="91"/>
      <c r="ADL87" s="91"/>
      <c r="ADM87" s="91"/>
      <c r="ADN87" s="91"/>
      <c r="ADO87" s="91"/>
      <c r="ADP87" s="91"/>
      <c r="ADQ87" s="91"/>
      <c r="ADR87" s="91"/>
      <c r="ADS87" s="91"/>
      <c r="ADT87" s="91"/>
      <c r="ADU87" s="91"/>
      <c r="ADV87" s="91"/>
      <c r="ADW87" s="91"/>
      <c r="ADX87" s="91"/>
      <c r="ADY87" s="91"/>
      <c r="ADZ87" s="91"/>
      <c r="AEA87" s="91"/>
      <c r="AEB87" s="91"/>
      <c r="AEC87" s="91"/>
      <c r="AED87" s="91"/>
      <c r="AEE87" s="91"/>
      <c r="AEF87" s="91"/>
      <c r="AEG87" s="91"/>
      <c r="AEH87" s="91"/>
      <c r="AEI87" s="91"/>
      <c r="AEJ87" s="91"/>
      <c r="AEK87" s="91"/>
      <c r="AEL87" s="91"/>
      <c r="AEM87" s="91"/>
      <c r="AEN87" s="91"/>
      <c r="AEO87" s="91"/>
      <c r="AEP87" s="91"/>
      <c r="AEQ87" s="91"/>
      <c r="AER87" s="91"/>
      <c r="AES87" s="91"/>
      <c r="AET87" s="91"/>
      <c r="AEU87" s="91"/>
      <c r="AEV87" s="91"/>
      <c r="AEW87" s="91"/>
      <c r="AEX87" s="91"/>
      <c r="AEY87" s="91"/>
      <c r="AEZ87" s="91"/>
      <c r="AFA87" s="91"/>
      <c r="AFB87" s="91"/>
      <c r="AFC87" s="91"/>
      <c r="AFD87" s="91"/>
      <c r="AFE87" s="91"/>
      <c r="AFF87" s="91"/>
      <c r="AFG87" s="91"/>
      <c r="AFH87" s="91"/>
      <c r="AFI87" s="91"/>
      <c r="AFJ87" s="91"/>
      <c r="AFK87" s="91"/>
      <c r="AFL87" s="91"/>
      <c r="AFM87" s="91"/>
      <c r="AFN87" s="91"/>
      <c r="AFO87" s="91"/>
      <c r="AFP87" s="91"/>
      <c r="AFQ87" s="91"/>
      <c r="AFR87" s="91"/>
      <c r="AFS87" s="91"/>
      <c r="AFT87" s="91"/>
      <c r="AFU87" s="91"/>
      <c r="AFV87" s="91"/>
      <c r="AFW87" s="91"/>
      <c r="AFX87" s="91"/>
      <c r="AFY87" s="91"/>
      <c r="AFZ87" s="91"/>
      <c r="AGA87" s="91"/>
      <c r="AGB87" s="91"/>
      <c r="AGC87" s="91"/>
      <c r="AGD87" s="91"/>
      <c r="AGE87" s="91"/>
      <c r="AGF87" s="91"/>
      <c r="AGG87" s="91"/>
      <c r="AGH87" s="91"/>
      <c r="AGI87" s="91"/>
      <c r="AGJ87" s="91"/>
      <c r="AGK87" s="91"/>
      <c r="AGL87" s="91"/>
      <c r="AGM87" s="91"/>
      <c r="AGN87" s="91"/>
      <c r="AGO87" s="91"/>
      <c r="AGP87" s="91"/>
      <c r="AGQ87" s="91"/>
      <c r="AGR87" s="91"/>
      <c r="AGS87" s="91"/>
      <c r="AGT87" s="91"/>
      <c r="AGU87" s="91"/>
      <c r="AGV87" s="91"/>
      <c r="AGW87" s="91"/>
      <c r="AGX87" s="91"/>
      <c r="AGY87" s="91"/>
      <c r="AGZ87" s="91"/>
      <c r="AHA87" s="91"/>
      <c r="AHB87" s="91"/>
      <c r="AHC87" s="91"/>
      <c r="AHD87" s="91"/>
      <c r="AHE87" s="91"/>
      <c r="AHF87" s="91"/>
      <c r="AHG87" s="91"/>
      <c r="AHH87" s="91"/>
      <c r="AHI87" s="91"/>
      <c r="AHJ87" s="91"/>
      <c r="AHK87" s="91"/>
      <c r="AHL87" s="91"/>
      <c r="AHM87" s="91"/>
      <c r="AHN87" s="91"/>
      <c r="AHO87" s="91"/>
      <c r="AHP87" s="91"/>
      <c r="AHQ87" s="91"/>
      <c r="AHR87" s="91"/>
      <c r="AHS87" s="91"/>
      <c r="AHT87" s="91"/>
      <c r="AHU87" s="91"/>
      <c r="AHV87" s="91"/>
      <c r="AHW87" s="91"/>
      <c r="AHX87" s="91"/>
      <c r="AHY87" s="91"/>
      <c r="AHZ87" s="91"/>
      <c r="AIA87" s="91"/>
      <c r="AIB87" s="91"/>
      <c r="AIC87" s="91"/>
      <c r="AID87" s="91"/>
      <c r="AIE87" s="91"/>
      <c r="AIF87" s="91"/>
      <c r="AIG87" s="91"/>
      <c r="AIH87" s="91"/>
      <c r="AII87" s="91"/>
      <c r="AIJ87" s="91"/>
      <c r="AIK87" s="91"/>
      <c r="AIL87" s="91"/>
      <c r="AIM87" s="91"/>
      <c r="AIN87" s="91"/>
      <c r="AIO87" s="91"/>
      <c r="AIP87" s="91"/>
      <c r="AIQ87" s="91"/>
      <c r="AIR87" s="91"/>
      <c r="AIS87" s="91"/>
      <c r="AIT87" s="91"/>
      <c r="AIU87" s="91"/>
      <c r="AIV87" s="91"/>
      <c r="AIW87" s="91"/>
      <c r="AIX87" s="91"/>
      <c r="AIY87" s="91"/>
      <c r="AIZ87" s="91"/>
      <c r="AJA87" s="91"/>
      <c r="AJB87" s="91"/>
      <c r="AJC87" s="91"/>
      <c r="AJD87" s="91"/>
      <c r="AJE87" s="91"/>
      <c r="AJF87" s="91"/>
      <c r="AJG87" s="91"/>
      <c r="AJH87" s="91"/>
      <c r="AJI87" s="91"/>
      <c r="AJJ87" s="91"/>
      <c r="AJK87" s="91"/>
      <c r="AJL87" s="91"/>
      <c r="AJM87" s="91"/>
      <c r="AJN87" s="91"/>
      <c r="AJO87" s="91"/>
      <c r="AJP87" s="91"/>
      <c r="AJQ87" s="91"/>
      <c r="AJR87" s="91"/>
      <c r="AJS87" s="91"/>
      <c r="AJT87" s="91"/>
      <c r="AJU87" s="91"/>
      <c r="AJV87" s="91"/>
      <c r="AJW87" s="91"/>
      <c r="AJX87" s="91"/>
      <c r="AJY87" s="91"/>
      <c r="AJZ87" s="91"/>
      <c r="AKA87" s="91"/>
      <c r="AKB87" s="91"/>
      <c r="AKC87" s="91"/>
      <c r="AKD87" s="91"/>
      <c r="AKE87" s="91"/>
      <c r="AKF87" s="91"/>
      <c r="AKG87" s="91"/>
      <c r="AKH87" s="91"/>
      <c r="AKI87" s="91"/>
      <c r="AKJ87" s="91"/>
      <c r="AKK87" s="91"/>
      <c r="AKL87" s="91"/>
      <c r="AKM87" s="91"/>
      <c r="AKN87" s="91"/>
      <c r="AKO87" s="91"/>
      <c r="AKP87" s="91"/>
      <c r="AKQ87" s="91"/>
      <c r="AKR87" s="91"/>
      <c r="AKS87" s="91"/>
      <c r="AKT87" s="91"/>
      <c r="AKU87" s="91"/>
      <c r="AKV87" s="91"/>
      <c r="AKW87" s="91"/>
      <c r="AKX87" s="91"/>
      <c r="AKY87" s="91"/>
      <c r="AKZ87" s="91"/>
      <c r="ALA87" s="91"/>
      <c r="ALB87" s="91"/>
      <c r="ALC87" s="91"/>
      <c r="ALD87" s="91"/>
      <c r="ALE87" s="91"/>
      <c r="ALF87" s="91"/>
      <c r="ALG87" s="91"/>
      <c r="ALH87" s="91"/>
      <c r="ALI87" s="91"/>
      <c r="ALJ87" s="91"/>
      <c r="ALK87" s="91"/>
      <c r="ALL87" s="91"/>
      <c r="ALM87" s="91"/>
      <c r="ALN87" s="91"/>
      <c r="ALO87" s="91"/>
      <c r="ALP87" s="91"/>
      <c r="ALQ87" s="91"/>
      <c r="ALR87" s="91"/>
      <c r="ALS87" s="91"/>
      <c r="ALT87" s="91"/>
      <c r="ALU87" s="91"/>
      <c r="ALV87" s="91"/>
      <c r="ALW87" s="91"/>
      <c r="ALX87" s="91"/>
      <c r="ALY87" s="91"/>
      <c r="ALZ87" s="91"/>
      <c r="AMA87" s="91"/>
      <c r="AMB87" s="91"/>
      <c r="AMC87" s="91"/>
      <c r="AMD87" s="91"/>
      <c r="AME87" s="91"/>
      <c r="AMF87" s="91"/>
      <c r="AMG87" s="91"/>
      <c r="AMH87" s="91"/>
      <c r="AMI87" s="91"/>
      <c r="AMJ87" s="91"/>
    </row>
    <row r="88" spans="1:1024" x14ac:dyDescent="0.2">
      <c r="A88" s="91"/>
      <c r="B88" s="52" t="s">
        <v>62</v>
      </c>
      <c r="C88" s="53"/>
      <c r="D88" s="51"/>
      <c r="E88" s="43" t="e">
        <f t="shared" si="1"/>
        <v>#DIV/0!</v>
      </c>
      <c r="F88" s="91"/>
      <c r="G88" s="91"/>
      <c r="H88" s="91"/>
      <c r="I88" s="91"/>
      <c r="J88" s="91"/>
      <c r="K88" s="91"/>
      <c r="L88" s="91"/>
      <c r="M88" s="91"/>
      <c r="N88" s="91"/>
      <c r="O88" s="91"/>
      <c r="P88" s="91"/>
      <c r="Q88" s="91"/>
      <c r="R88" s="91"/>
      <c r="S88" s="91"/>
      <c r="T88" s="91"/>
      <c r="U88" s="91"/>
      <c r="V88" s="91"/>
      <c r="W88" s="91"/>
      <c r="X88" s="91"/>
      <c r="Y88" s="91"/>
      <c r="Z88" s="91"/>
      <c r="AA88" s="91"/>
      <c r="AB88" s="91"/>
      <c r="AC88" s="91"/>
      <c r="AD88" s="91"/>
      <c r="AE88" s="91"/>
      <c r="AF88" s="91"/>
      <c r="AG88" s="91"/>
      <c r="AH88" s="91"/>
      <c r="AI88" s="91"/>
      <c r="AJ88" s="91"/>
      <c r="AK88" s="91"/>
      <c r="AL88" s="91"/>
      <c r="AM88" s="91"/>
      <c r="AN88" s="91"/>
      <c r="AO88" s="91"/>
      <c r="AP88" s="91"/>
      <c r="AQ88" s="91"/>
      <c r="AR88" s="91"/>
      <c r="AS88" s="91"/>
      <c r="AT88" s="91"/>
      <c r="AU88" s="91"/>
      <c r="AV88" s="91"/>
      <c r="AW88" s="91"/>
      <c r="AX88" s="91"/>
      <c r="AY88" s="91"/>
      <c r="AZ88" s="91"/>
      <c r="BA88" s="91"/>
      <c r="BB88" s="91"/>
      <c r="BC88" s="91"/>
      <c r="BD88" s="91"/>
      <c r="BE88" s="91"/>
      <c r="BF88" s="91"/>
      <c r="BG88" s="91"/>
      <c r="BH88" s="91"/>
      <c r="BI88" s="91"/>
      <c r="BJ88" s="91"/>
      <c r="BK88" s="91"/>
      <c r="BL88" s="91"/>
      <c r="BM88" s="91"/>
      <c r="BN88" s="91"/>
      <c r="BO88" s="91"/>
      <c r="BP88" s="91"/>
      <c r="BQ88" s="91"/>
      <c r="BR88" s="91"/>
      <c r="BS88" s="91"/>
      <c r="BT88" s="91"/>
      <c r="BU88" s="91"/>
      <c r="BV88" s="91"/>
      <c r="BW88" s="91"/>
      <c r="BX88" s="91"/>
      <c r="BY88" s="91"/>
      <c r="BZ88" s="91"/>
      <c r="CA88" s="91"/>
      <c r="CB88" s="91"/>
      <c r="CC88" s="91"/>
      <c r="CD88" s="91"/>
      <c r="CE88" s="91"/>
      <c r="CF88" s="91"/>
      <c r="CG88" s="91"/>
      <c r="CH88" s="91"/>
      <c r="CI88" s="91"/>
      <c r="CJ88" s="91"/>
      <c r="CK88" s="91"/>
      <c r="CL88" s="91"/>
      <c r="CM88" s="91"/>
      <c r="CN88" s="91"/>
      <c r="CO88" s="91"/>
      <c r="CP88" s="91"/>
      <c r="CQ88" s="91"/>
      <c r="CR88" s="91"/>
      <c r="CS88" s="91"/>
      <c r="CT88" s="91"/>
      <c r="CU88" s="91"/>
      <c r="CV88" s="91"/>
      <c r="CW88" s="91"/>
      <c r="CX88" s="91"/>
      <c r="CY88" s="91"/>
      <c r="CZ88" s="91"/>
      <c r="DA88" s="91"/>
      <c r="DB88" s="91"/>
      <c r="DC88" s="91"/>
      <c r="DD88" s="91"/>
      <c r="DE88" s="91"/>
      <c r="DF88" s="91"/>
      <c r="DG88" s="91"/>
      <c r="DH88" s="91"/>
      <c r="DI88" s="91"/>
      <c r="DJ88" s="91"/>
      <c r="DK88" s="91"/>
      <c r="DL88" s="91"/>
      <c r="DM88" s="91"/>
      <c r="DN88" s="91"/>
      <c r="DO88" s="91"/>
      <c r="DP88" s="91"/>
      <c r="DQ88" s="91"/>
      <c r="DR88" s="91"/>
      <c r="DS88" s="91"/>
      <c r="DT88" s="91"/>
      <c r="DU88" s="91"/>
      <c r="DV88" s="91"/>
      <c r="DW88" s="91"/>
      <c r="DX88" s="91"/>
      <c r="DY88" s="91"/>
      <c r="DZ88" s="91"/>
      <c r="EA88" s="91"/>
      <c r="EB88" s="91"/>
      <c r="EC88" s="91"/>
      <c r="ED88" s="91"/>
      <c r="EE88" s="91"/>
      <c r="EF88" s="91"/>
      <c r="EG88" s="91"/>
      <c r="EH88" s="91"/>
      <c r="EI88" s="91"/>
      <c r="EJ88" s="91"/>
      <c r="EK88" s="91"/>
      <c r="EL88" s="91"/>
      <c r="EM88" s="91"/>
      <c r="EN88" s="91"/>
      <c r="EO88" s="91"/>
      <c r="EP88" s="91"/>
      <c r="EQ88" s="91"/>
      <c r="ER88" s="91"/>
      <c r="ES88" s="91"/>
      <c r="ET88" s="91"/>
      <c r="EU88" s="91"/>
      <c r="EV88" s="91"/>
      <c r="EW88" s="91"/>
      <c r="EX88" s="91"/>
      <c r="EY88" s="91"/>
      <c r="EZ88" s="91"/>
      <c r="FA88" s="91"/>
      <c r="FB88" s="91"/>
      <c r="FC88" s="91"/>
      <c r="FD88" s="91"/>
      <c r="FE88" s="91"/>
      <c r="FF88" s="91"/>
      <c r="FG88" s="91"/>
      <c r="FH88" s="91"/>
      <c r="FI88" s="91"/>
      <c r="FJ88" s="91"/>
      <c r="FK88" s="91"/>
      <c r="FL88" s="91"/>
      <c r="FM88" s="91"/>
      <c r="FN88" s="91"/>
      <c r="FO88" s="91"/>
      <c r="FP88" s="91"/>
      <c r="FQ88" s="91"/>
      <c r="FR88" s="91"/>
      <c r="FS88" s="91"/>
      <c r="FT88" s="91"/>
      <c r="FU88" s="91"/>
      <c r="FV88" s="91"/>
      <c r="FW88" s="91"/>
      <c r="FX88" s="91"/>
      <c r="FY88" s="91"/>
      <c r="FZ88" s="91"/>
      <c r="GA88" s="91"/>
      <c r="GB88" s="91"/>
      <c r="GC88" s="91"/>
      <c r="GD88" s="91"/>
      <c r="GE88" s="91"/>
      <c r="GF88" s="91"/>
      <c r="GG88" s="91"/>
      <c r="GH88" s="91"/>
      <c r="GI88" s="91"/>
      <c r="GJ88" s="91"/>
      <c r="GK88" s="91"/>
      <c r="GL88" s="91"/>
      <c r="GM88" s="91"/>
      <c r="GN88" s="91"/>
      <c r="GO88" s="91"/>
      <c r="GP88" s="91"/>
      <c r="GQ88" s="91"/>
      <c r="GR88" s="91"/>
      <c r="GS88" s="91"/>
      <c r="GT88" s="91"/>
      <c r="GU88" s="91"/>
      <c r="GV88" s="91"/>
      <c r="GW88" s="91"/>
      <c r="GX88" s="91"/>
      <c r="GY88" s="91"/>
      <c r="GZ88" s="91"/>
      <c r="HA88" s="91"/>
      <c r="HB88" s="91"/>
      <c r="HC88" s="91"/>
      <c r="HD88" s="91"/>
      <c r="HE88" s="91"/>
      <c r="HF88" s="91"/>
      <c r="HG88" s="91"/>
      <c r="HH88" s="91"/>
      <c r="HI88" s="91"/>
      <c r="HJ88" s="91"/>
      <c r="HK88" s="91"/>
      <c r="HL88" s="91"/>
      <c r="HM88" s="91"/>
      <c r="HN88" s="91"/>
      <c r="HO88" s="91"/>
      <c r="HP88" s="91"/>
      <c r="HQ88" s="91"/>
      <c r="HR88" s="91"/>
      <c r="HS88" s="91"/>
      <c r="HT88" s="91"/>
      <c r="HU88" s="91"/>
      <c r="HV88" s="91"/>
      <c r="HW88" s="91"/>
      <c r="HX88" s="91"/>
      <c r="HY88" s="91"/>
      <c r="HZ88" s="91"/>
      <c r="IA88" s="91"/>
      <c r="IB88" s="91"/>
      <c r="IC88" s="91"/>
      <c r="ID88" s="91"/>
      <c r="IE88" s="91"/>
      <c r="IF88" s="91"/>
      <c r="IG88" s="91"/>
      <c r="IH88" s="91"/>
      <c r="II88" s="91"/>
      <c r="IJ88" s="91"/>
      <c r="IK88" s="91"/>
      <c r="IL88" s="91"/>
      <c r="IM88" s="91"/>
      <c r="IN88" s="91"/>
      <c r="IO88" s="91"/>
      <c r="IP88" s="91"/>
      <c r="IQ88" s="91"/>
      <c r="IR88" s="91"/>
      <c r="IS88" s="91"/>
      <c r="IT88" s="91"/>
      <c r="IU88" s="91"/>
      <c r="IV88" s="91"/>
      <c r="IW88" s="91"/>
      <c r="IX88" s="91"/>
      <c r="IY88" s="91"/>
      <c r="IZ88" s="91"/>
      <c r="JA88" s="91"/>
      <c r="JB88" s="91"/>
      <c r="JC88" s="91"/>
      <c r="JD88" s="91"/>
      <c r="JE88" s="91"/>
      <c r="JF88" s="91"/>
      <c r="JG88" s="91"/>
      <c r="JH88" s="91"/>
      <c r="JI88" s="91"/>
      <c r="JJ88" s="91"/>
      <c r="JK88" s="91"/>
      <c r="JL88" s="91"/>
      <c r="JM88" s="91"/>
      <c r="JN88" s="91"/>
      <c r="JO88" s="91"/>
      <c r="JP88" s="91"/>
      <c r="JQ88" s="91"/>
      <c r="JR88" s="91"/>
      <c r="JS88" s="91"/>
      <c r="JT88" s="91"/>
      <c r="JU88" s="91"/>
      <c r="JV88" s="91"/>
      <c r="JW88" s="91"/>
      <c r="JX88" s="91"/>
      <c r="JY88" s="91"/>
      <c r="JZ88" s="91"/>
      <c r="KA88" s="91"/>
      <c r="KB88" s="91"/>
      <c r="KC88" s="91"/>
      <c r="KD88" s="91"/>
      <c r="KE88" s="91"/>
      <c r="KF88" s="91"/>
      <c r="KG88" s="91"/>
      <c r="KH88" s="91"/>
      <c r="KI88" s="91"/>
      <c r="KJ88" s="91"/>
      <c r="KK88" s="91"/>
      <c r="KL88" s="91"/>
      <c r="KM88" s="91"/>
      <c r="KN88" s="91"/>
      <c r="KO88" s="91"/>
      <c r="KP88" s="91"/>
      <c r="KQ88" s="91"/>
      <c r="KR88" s="91"/>
      <c r="KS88" s="91"/>
      <c r="KT88" s="91"/>
      <c r="KU88" s="91"/>
      <c r="KV88" s="91"/>
      <c r="KW88" s="91"/>
      <c r="KX88" s="91"/>
      <c r="KY88" s="91"/>
      <c r="KZ88" s="91"/>
      <c r="LA88" s="91"/>
      <c r="LB88" s="91"/>
      <c r="LC88" s="91"/>
      <c r="LD88" s="91"/>
      <c r="LE88" s="91"/>
      <c r="LF88" s="91"/>
      <c r="LG88" s="91"/>
      <c r="LH88" s="91"/>
      <c r="LI88" s="91"/>
      <c r="LJ88" s="91"/>
      <c r="LK88" s="91"/>
      <c r="LL88" s="91"/>
      <c r="LM88" s="91"/>
      <c r="LN88" s="91"/>
      <c r="LO88" s="91"/>
      <c r="LP88" s="91"/>
      <c r="LQ88" s="91"/>
      <c r="LR88" s="91"/>
      <c r="LS88" s="91"/>
      <c r="LT88" s="91"/>
      <c r="LU88" s="91"/>
      <c r="LV88" s="91"/>
      <c r="LW88" s="91"/>
      <c r="LX88" s="91"/>
      <c r="LY88" s="91"/>
      <c r="LZ88" s="91"/>
      <c r="MA88" s="91"/>
      <c r="MB88" s="91"/>
      <c r="MC88" s="91"/>
      <c r="MD88" s="91"/>
      <c r="ME88" s="91"/>
      <c r="MF88" s="91"/>
      <c r="MG88" s="91"/>
      <c r="MH88" s="91"/>
      <c r="MI88" s="91"/>
      <c r="MJ88" s="91"/>
      <c r="MK88" s="91"/>
      <c r="ML88" s="91"/>
      <c r="MM88" s="91"/>
      <c r="MN88" s="91"/>
      <c r="MO88" s="91"/>
      <c r="MP88" s="91"/>
      <c r="MQ88" s="91"/>
      <c r="MR88" s="91"/>
      <c r="MS88" s="91"/>
      <c r="MT88" s="91"/>
      <c r="MU88" s="91"/>
      <c r="MV88" s="91"/>
      <c r="MW88" s="91"/>
      <c r="MX88" s="91"/>
      <c r="MY88" s="91"/>
      <c r="MZ88" s="91"/>
      <c r="NA88" s="91"/>
      <c r="NB88" s="91"/>
      <c r="NC88" s="91"/>
      <c r="ND88" s="91"/>
      <c r="NE88" s="91"/>
      <c r="NF88" s="91"/>
      <c r="NG88" s="91"/>
      <c r="NH88" s="91"/>
      <c r="NI88" s="91"/>
      <c r="NJ88" s="91"/>
      <c r="NK88" s="91"/>
      <c r="NL88" s="91"/>
      <c r="NM88" s="91"/>
      <c r="NN88" s="91"/>
      <c r="NO88" s="91"/>
      <c r="NP88" s="91"/>
      <c r="NQ88" s="91"/>
      <c r="NR88" s="91"/>
      <c r="NS88" s="91"/>
      <c r="NT88" s="91"/>
      <c r="NU88" s="91"/>
      <c r="NV88" s="91"/>
      <c r="NW88" s="91"/>
      <c r="NX88" s="91"/>
      <c r="NY88" s="91"/>
      <c r="NZ88" s="91"/>
      <c r="OA88" s="91"/>
      <c r="OB88" s="91"/>
      <c r="OC88" s="91"/>
      <c r="OD88" s="91"/>
      <c r="OE88" s="91"/>
      <c r="OF88" s="91"/>
      <c r="OG88" s="91"/>
      <c r="OH88" s="91"/>
      <c r="OI88" s="91"/>
      <c r="OJ88" s="91"/>
      <c r="OK88" s="91"/>
      <c r="OL88" s="91"/>
      <c r="OM88" s="91"/>
      <c r="ON88" s="91"/>
      <c r="OO88" s="91"/>
      <c r="OP88" s="91"/>
      <c r="OQ88" s="91"/>
      <c r="OR88" s="91"/>
      <c r="OS88" s="91"/>
      <c r="OT88" s="91"/>
      <c r="OU88" s="91"/>
      <c r="OV88" s="91"/>
      <c r="OW88" s="91"/>
      <c r="OX88" s="91"/>
      <c r="OY88" s="91"/>
      <c r="OZ88" s="91"/>
      <c r="PA88" s="91"/>
      <c r="PB88" s="91"/>
      <c r="PC88" s="91"/>
      <c r="PD88" s="91"/>
      <c r="PE88" s="91"/>
      <c r="PF88" s="91"/>
      <c r="PG88" s="91"/>
      <c r="PH88" s="91"/>
      <c r="PI88" s="91"/>
      <c r="PJ88" s="91"/>
      <c r="PK88" s="91"/>
      <c r="PL88" s="91"/>
      <c r="PM88" s="91"/>
      <c r="PN88" s="91"/>
      <c r="PO88" s="91"/>
      <c r="PP88" s="91"/>
      <c r="PQ88" s="91"/>
      <c r="PR88" s="91"/>
      <c r="PS88" s="91"/>
      <c r="PT88" s="91"/>
      <c r="PU88" s="91"/>
      <c r="PV88" s="91"/>
      <c r="PW88" s="91"/>
      <c r="PX88" s="91"/>
      <c r="PY88" s="91"/>
      <c r="PZ88" s="91"/>
      <c r="QA88" s="91"/>
      <c r="QB88" s="91"/>
      <c r="QC88" s="91"/>
      <c r="QD88" s="91"/>
      <c r="QE88" s="91"/>
      <c r="QF88" s="91"/>
      <c r="QG88" s="91"/>
      <c r="QH88" s="91"/>
      <c r="QI88" s="91"/>
      <c r="QJ88" s="91"/>
      <c r="QK88" s="91"/>
      <c r="QL88" s="91"/>
      <c r="QM88" s="91"/>
      <c r="QN88" s="91"/>
      <c r="QO88" s="91"/>
      <c r="QP88" s="91"/>
      <c r="QQ88" s="91"/>
      <c r="QR88" s="91"/>
      <c r="QS88" s="91"/>
      <c r="QT88" s="91"/>
      <c r="QU88" s="91"/>
      <c r="QV88" s="91"/>
      <c r="QW88" s="91"/>
      <c r="QX88" s="91"/>
      <c r="QY88" s="91"/>
      <c r="QZ88" s="91"/>
      <c r="RA88" s="91"/>
      <c r="RB88" s="91"/>
      <c r="RC88" s="91"/>
      <c r="RD88" s="91"/>
      <c r="RE88" s="91"/>
      <c r="RF88" s="91"/>
      <c r="RG88" s="91"/>
      <c r="RH88" s="91"/>
      <c r="RI88" s="91"/>
      <c r="RJ88" s="91"/>
      <c r="RK88" s="91"/>
      <c r="RL88" s="91"/>
      <c r="RM88" s="91"/>
      <c r="RN88" s="91"/>
      <c r="RO88" s="91"/>
      <c r="RP88" s="91"/>
      <c r="RQ88" s="91"/>
      <c r="RR88" s="91"/>
      <c r="RS88" s="91"/>
      <c r="RT88" s="91"/>
      <c r="RU88" s="91"/>
      <c r="RV88" s="91"/>
      <c r="RW88" s="91"/>
      <c r="RX88" s="91"/>
      <c r="RY88" s="91"/>
      <c r="RZ88" s="91"/>
      <c r="SA88" s="91"/>
      <c r="SB88" s="91"/>
      <c r="SC88" s="91"/>
      <c r="SD88" s="91"/>
      <c r="SE88" s="91"/>
      <c r="SF88" s="91"/>
      <c r="SG88" s="91"/>
      <c r="SH88" s="91"/>
      <c r="SI88" s="91"/>
      <c r="SJ88" s="91"/>
      <c r="SK88" s="91"/>
      <c r="SL88" s="91"/>
      <c r="SM88" s="91"/>
      <c r="SN88" s="91"/>
      <c r="SO88" s="91"/>
      <c r="SP88" s="91"/>
      <c r="SQ88" s="91"/>
      <c r="SR88" s="91"/>
      <c r="SS88" s="91"/>
      <c r="ST88" s="91"/>
      <c r="SU88" s="91"/>
      <c r="SV88" s="91"/>
      <c r="SW88" s="91"/>
      <c r="SX88" s="91"/>
      <c r="SY88" s="91"/>
      <c r="SZ88" s="91"/>
      <c r="TA88" s="91"/>
      <c r="TB88" s="91"/>
      <c r="TC88" s="91"/>
      <c r="TD88" s="91"/>
      <c r="TE88" s="91"/>
      <c r="TF88" s="91"/>
      <c r="TG88" s="91"/>
      <c r="TH88" s="91"/>
      <c r="TI88" s="91"/>
      <c r="TJ88" s="91"/>
      <c r="TK88" s="91"/>
      <c r="TL88" s="91"/>
      <c r="TM88" s="91"/>
      <c r="TN88" s="91"/>
      <c r="TO88" s="91"/>
      <c r="TP88" s="91"/>
      <c r="TQ88" s="91"/>
      <c r="TR88" s="91"/>
      <c r="TS88" s="91"/>
      <c r="TT88" s="91"/>
      <c r="TU88" s="91"/>
      <c r="TV88" s="91"/>
      <c r="TW88" s="91"/>
      <c r="TX88" s="91"/>
      <c r="TY88" s="91"/>
      <c r="TZ88" s="91"/>
      <c r="UA88" s="91"/>
      <c r="UB88" s="91"/>
      <c r="UC88" s="91"/>
      <c r="UD88" s="91"/>
      <c r="UE88" s="91"/>
      <c r="UF88" s="91"/>
      <c r="UG88" s="91"/>
      <c r="UH88" s="91"/>
      <c r="UI88" s="91"/>
      <c r="UJ88" s="91"/>
      <c r="UK88" s="91"/>
      <c r="UL88" s="91"/>
      <c r="UM88" s="91"/>
      <c r="UN88" s="91"/>
      <c r="UO88" s="91"/>
      <c r="UP88" s="91"/>
      <c r="UQ88" s="91"/>
      <c r="UR88" s="91"/>
      <c r="US88" s="91"/>
      <c r="UT88" s="91"/>
      <c r="UU88" s="91"/>
      <c r="UV88" s="91"/>
      <c r="UW88" s="91"/>
      <c r="UX88" s="91"/>
      <c r="UY88" s="91"/>
      <c r="UZ88" s="91"/>
      <c r="VA88" s="91"/>
      <c r="VB88" s="91"/>
      <c r="VC88" s="91"/>
      <c r="VD88" s="91"/>
      <c r="VE88" s="91"/>
      <c r="VF88" s="91"/>
      <c r="VG88" s="91"/>
      <c r="VH88" s="91"/>
      <c r="VI88" s="91"/>
      <c r="VJ88" s="91"/>
      <c r="VK88" s="91"/>
      <c r="VL88" s="91"/>
      <c r="VM88" s="91"/>
      <c r="VN88" s="91"/>
      <c r="VO88" s="91"/>
      <c r="VP88" s="91"/>
      <c r="VQ88" s="91"/>
      <c r="VR88" s="91"/>
      <c r="VS88" s="91"/>
      <c r="VT88" s="91"/>
      <c r="VU88" s="91"/>
      <c r="VV88" s="91"/>
      <c r="VW88" s="91"/>
      <c r="VX88" s="91"/>
      <c r="VY88" s="91"/>
      <c r="VZ88" s="91"/>
      <c r="WA88" s="91"/>
      <c r="WB88" s="91"/>
      <c r="WC88" s="91"/>
      <c r="WD88" s="91"/>
      <c r="WE88" s="91"/>
      <c r="WF88" s="91"/>
      <c r="WG88" s="91"/>
      <c r="WH88" s="91"/>
      <c r="WI88" s="91"/>
      <c r="WJ88" s="91"/>
      <c r="WK88" s="91"/>
      <c r="WL88" s="91"/>
      <c r="WM88" s="91"/>
      <c r="WN88" s="91"/>
      <c r="WO88" s="91"/>
      <c r="WP88" s="91"/>
      <c r="WQ88" s="91"/>
      <c r="WR88" s="91"/>
      <c r="WS88" s="91"/>
      <c r="WT88" s="91"/>
      <c r="WU88" s="91"/>
      <c r="WV88" s="91"/>
      <c r="WW88" s="91"/>
      <c r="WX88" s="91"/>
      <c r="WY88" s="91"/>
      <c r="WZ88" s="91"/>
      <c r="XA88" s="91"/>
      <c r="XB88" s="91"/>
      <c r="XC88" s="91"/>
      <c r="XD88" s="91"/>
      <c r="XE88" s="91"/>
      <c r="XF88" s="91"/>
      <c r="XG88" s="91"/>
      <c r="XH88" s="91"/>
      <c r="XI88" s="91"/>
      <c r="XJ88" s="91"/>
      <c r="XK88" s="91"/>
      <c r="XL88" s="91"/>
      <c r="XM88" s="91"/>
      <c r="XN88" s="91"/>
      <c r="XO88" s="91"/>
      <c r="XP88" s="91"/>
      <c r="XQ88" s="91"/>
      <c r="XR88" s="91"/>
      <c r="XS88" s="91"/>
      <c r="XT88" s="91"/>
      <c r="XU88" s="91"/>
      <c r="XV88" s="91"/>
      <c r="XW88" s="91"/>
      <c r="XX88" s="91"/>
      <c r="XY88" s="91"/>
      <c r="XZ88" s="91"/>
      <c r="YA88" s="91"/>
      <c r="YB88" s="91"/>
      <c r="YC88" s="91"/>
      <c r="YD88" s="91"/>
      <c r="YE88" s="91"/>
      <c r="YF88" s="91"/>
      <c r="YG88" s="91"/>
      <c r="YH88" s="91"/>
      <c r="YI88" s="91"/>
      <c r="YJ88" s="91"/>
      <c r="YK88" s="91"/>
      <c r="YL88" s="91"/>
      <c r="YM88" s="91"/>
      <c r="YN88" s="91"/>
      <c r="YO88" s="91"/>
      <c r="YP88" s="91"/>
      <c r="YQ88" s="91"/>
      <c r="YR88" s="91"/>
      <c r="YS88" s="91"/>
      <c r="YT88" s="91"/>
      <c r="YU88" s="91"/>
      <c r="YV88" s="91"/>
      <c r="YW88" s="91"/>
      <c r="YX88" s="91"/>
      <c r="YY88" s="91"/>
      <c r="YZ88" s="91"/>
      <c r="ZA88" s="91"/>
      <c r="ZB88" s="91"/>
      <c r="ZC88" s="91"/>
      <c r="ZD88" s="91"/>
      <c r="ZE88" s="91"/>
      <c r="ZF88" s="91"/>
      <c r="ZG88" s="91"/>
      <c r="ZH88" s="91"/>
      <c r="ZI88" s="91"/>
      <c r="ZJ88" s="91"/>
      <c r="ZK88" s="91"/>
      <c r="ZL88" s="91"/>
      <c r="ZM88" s="91"/>
      <c r="ZN88" s="91"/>
      <c r="ZO88" s="91"/>
      <c r="ZP88" s="91"/>
      <c r="ZQ88" s="91"/>
      <c r="ZR88" s="91"/>
      <c r="ZS88" s="91"/>
      <c r="ZT88" s="91"/>
      <c r="ZU88" s="91"/>
      <c r="ZV88" s="91"/>
      <c r="ZW88" s="91"/>
      <c r="ZX88" s="91"/>
      <c r="ZY88" s="91"/>
      <c r="ZZ88" s="91"/>
      <c r="AAA88" s="91"/>
      <c r="AAB88" s="91"/>
      <c r="AAC88" s="91"/>
      <c r="AAD88" s="91"/>
      <c r="AAE88" s="91"/>
      <c r="AAF88" s="91"/>
      <c r="AAG88" s="91"/>
      <c r="AAH88" s="91"/>
      <c r="AAI88" s="91"/>
      <c r="AAJ88" s="91"/>
      <c r="AAK88" s="91"/>
      <c r="AAL88" s="91"/>
      <c r="AAM88" s="91"/>
      <c r="AAN88" s="91"/>
      <c r="AAO88" s="91"/>
      <c r="AAP88" s="91"/>
      <c r="AAQ88" s="91"/>
      <c r="AAR88" s="91"/>
      <c r="AAS88" s="91"/>
      <c r="AAT88" s="91"/>
      <c r="AAU88" s="91"/>
      <c r="AAV88" s="91"/>
      <c r="AAW88" s="91"/>
      <c r="AAX88" s="91"/>
      <c r="AAY88" s="91"/>
      <c r="AAZ88" s="91"/>
      <c r="ABA88" s="91"/>
      <c r="ABB88" s="91"/>
      <c r="ABC88" s="91"/>
      <c r="ABD88" s="91"/>
      <c r="ABE88" s="91"/>
      <c r="ABF88" s="91"/>
      <c r="ABG88" s="91"/>
      <c r="ABH88" s="91"/>
      <c r="ABI88" s="91"/>
      <c r="ABJ88" s="91"/>
      <c r="ABK88" s="91"/>
      <c r="ABL88" s="91"/>
      <c r="ABM88" s="91"/>
      <c r="ABN88" s="91"/>
      <c r="ABO88" s="91"/>
      <c r="ABP88" s="91"/>
      <c r="ABQ88" s="91"/>
      <c r="ABR88" s="91"/>
      <c r="ABS88" s="91"/>
      <c r="ABT88" s="91"/>
      <c r="ABU88" s="91"/>
      <c r="ABV88" s="91"/>
      <c r="ABW88" s="91"/>
      <c r="ABX88" s="91"/>
      <c r="ABY88" s="91"/>
      <c r="ABZ88" s="91"/>
      <c r="ACA88" s="91"/>
      <c r="ACB88" s="91"/>
      <c r="ACC88" s="91"/>
      <c r="ACD88" s="91"/>
      <c r="ACE88" s="91"/>
      <c r="ACF88" s="91"/>
      <c r="ACG88" s="91"/>
      <c r="ACH88" s="91"/>
      <c r="ACI88" s="91"/>
      <c r="ACJ88" s="91"/>
      <c r="ACK88" s="91"/>
      <c r="ACL88" s="91"/>
      <c r="ACM88" s="91"/>
      <c r="ACN88" s="91"/>
      <c r="ACO88" s="91"/>
      <c r="ACP88" s="91"/>
      <c r="ACQ88" s="91"/>
      <c r="ACR88" s="91"/>
      <c r="ACS88" s="91"/>
      <c r="ACT88" s="91"/>
      <c r="ACU88" s="91"/>
      <c r="ACV88" s="91"/>
      <c r="ACW88" s="91"/>
      <c r="ACX88" s="91"/>
      <c r="ACY88" s="91"/>
      <c r="ACZ88" s="91"/>
      <c r="ADA88" s="91"/>
      <c r="ADB88" s="91"/>
      <c r="ADC88" s="91"/>
      <c r="ADD88" s="91"/>
      <c r="ADE88" s="91"/>
      <c r="ADF88" s="91"/>
      <c r="ADG88" s="91"/>
      <c r="ADH88" s="91"/>
      <c r="ADI88" s="91"/>
      <c r="ADJ88" s="91"/>
      <c r="ADK88" s="91"/>
      <c r="ADL88" s="91"/>
      <c r="ADM88" s="91"/>
      <c r="ADN88" s="91"/>
      <c r="ADO88" s="91"/>
      <c r="ADP88" s="91"/>
      <c r="ADQ88" s="91"/>
      <c r="ADR88" s="91"/>
      <c r="ADS88" s="91"/>
      <c r="ADT88" s="91"/>
      <c r="ADU88" s="91"/>
      <c r="ADV88" s="91"/>
      <c r="ADW88" s="91"/>
      <c r="ADX88" s="91"/>
      <c r="ADY88" s="91"/>
      <c r="ADZ88" s="91"/>
      <c r="AEA88" s="91"/>
      <c r="AEB88" s="91"/>
      <c r="AEC88" s="91"/>
      <c r="AED88" s="91"/>
      <c r="AEE88" s="91"/>
      <c r="AEF88" s="91"/>
      <c r="AEG88" s="91"/>
      <c r="AEH88" s="91"/>
      <c r="AEI88" s="91"/>
      <c r="AEJ88" s="91"/>
      <c r="AEK88" s="91"/>
      <c r="AEL88" s="91"/>
      <c r="AEM88" s="91"/>
      <c r="AEN88" s="91"/>
      <c r="AEO88" s="91"/>
      <c r="AEP88" s="91"/>
      <c r="AEQ88" s="91"/>
      <c r="AER88" s="91"/>
      <c r="AES88" s="91"/>
      <c r="AET88" s="91"/>
      <c r="AEU88" s="91"/>
      <c r="AEV88" s="91"/>
      <c r="AEW88" s="91"/>
      <c r="AEX88" s="91"/>
      <c r="AEY88" s="91"/>
      <c r="AEZ88" s="91"/>
      <c r="AFA88" s="91"/>
      <c r="AFB88" s="91"/>
      <c r="AFC88" s="91"/>
      <c r="AFD88" s="91"/>
      <c r="AFE88" s="91"/>
      <c r="AFF88" s="91"/>
      <c r="AFG88" s="91"/>
      <c r="AFH88" s="91"/>
      <c r="AFI88" s="91"/>
      <c r="AFJ88" s="91"/>
      <c r="AFK88" s="91"/>
      <c r="AFL88" s="91"/>
      <c r="AFM88" s="91"/>
      <c r="AFN88" s="91"/>
      <c r="AFO88" s="91"/>
      <c r="AFP88" s="91"/>
      <c r="AFQ88" s="91"/>
      <c r="AFR88" s="91"/>
      <c r="AFS88" s="91"/>
      <c r="AFT88" s="91"/>
      <c r="AFU88" s="91"/>
      <c r="AFV88" s="91"/>
      <c r="AFW88" s="91"/>
      <c r="AFX88" s="91"/>
      <c r="AFY88" s="91"/>
      <c r="AFZ88" s="91"/>
      <c r="AGA88" s="91"/>
      <c r="AGB88" s="91"/>
      <c r="AGC88" s="91"/>
      <c r="AGD88" s="91"/>
      <c r="AGE88" s="91"/>
      <c r="AGF88" s="91"/>
      <c r="AGG88" s="91"/>
      <c r="AGH88" s="91"/>
      <c r="AGI88" s="91"/>
      <c r="AGJ88" s="91"/>
      <c r="AGK88" s="91"/>
      <c r="AGL88" s="91"/>
      <c r="AGM88" s="91"/>
      <c r="AGN88" s="91"/>
      <c r="AGO88" s="91"/>
      <c r="AGP88" s="91"/>
      <c r="AGQ88" s="91"/>
      <c r="AGR88" s="91"/>
      <c r="AGS88" s="91"/>
      <c r="AGT88" s="91"/>
      <c r="AGU88" s="91"/>
      <c r="AGV88" s="91"/>
      <c r="AGW88" s="91"/>
      <c r="AGX88" s="91"/>
      <c r="AGY88" s="91"/>
      <c r="AGZ88" s="91"/>
      <c r="AHA88" s="91"/>
      <c r="AHB88" s="91"/>
      <c r="AHC88" s="91"/>
      <c r="AHD88" s="91"/>
      <c r="AHE88" s="91"/>
      <c r="AHF88" s="91"/>
      <c r="AHG88" s="91"/>
      <c r="AHH88" s="91"/>
      <c r="AHI88" s="91"/>
      <c r="AHJ88" s="91"/>
      <c r="AHK88" s="91"/>
      <c r="AHL88" s="91"/>
      <c r="AHM88" s="91"/>
      <c r="AHN88" s="91"/>
      <c r="AHO88" s="91"/>
      <c r="AHP88" s="91"/>
      <c r="AHQ88" s="91"/>
      <c r="AHR88" s="91"/>
      <c r="AHS88" s="91"/>
      <c r="AHT88" s="91"/>
      <c r="AHU88" s="91"/>
      <c r="AHV88" s="91"/>
      <c r="AHW88" s="91"/>
      <c r="AHX88" s="91"/>
      <c r="AHY88" s="91"/>
      <c r="AHZ88" s="91"/>
      <c r="AIA88" s="91"/>
      <c r="AIB88" s="91"/>
      <c r="AIC88" s="91"/>
      <c r="AID88" s="91"/>
      <c r="AIE88" s="91"/>
      <c r="AIF88" s="91"/>
      <c r="AIG88" s="91"/>
      <c r="AIH88" s="91"/>
      <c r="AII88" s="91"/>
      <c r="AIJ88" s="91"/>
      <c r="AIK88" s="91"/>
      <c r="AIL88" s="91"/>
      <c r="AIM88" s="91"/>
      <c r="AIN88" s="91"/>
      <c r="AIO88" s="91"/>
      <c r="AIP88" s="91"/>
      <c r="AIQ88" s="91"/>
      <c r="AIR88" s="91"/>
      <c r="AIS88" s="91"/>
      <c r="AIT88" s="91"/>
      <c r="AIU88" s="91"/>
      <c r="AIV88" s="91"/>
      <c r="AIW88" s="91"/>
      <c r="AIX88" s="91"/>
      <c r="AIY88" s="91"/>
      <c r="AIZ88" s="91"/>
      <c r="AJA88" s="91"/>
      <c r="AJB88" s="91"/>
      <c r="AJC88" s="91"/>
      <c r="AJD88" s="91"/>
      <c r="AJE88" s="91"/>
      <c r="AJF88" s="91"/>
      <c r="AJG88" s="91"/>
      <c r="AJH88" s="91"/>
      <c r="AJI88" s="91"/>
      <c r="AJJ88" s="91"/>
      <c r="AJK88" s="91"/>
      <c r="AJL88" s="91"/>
      <c r="AJM88" s="91"/>
      <c r="AJN88" s="91"/>
      <c r="AJO88" s="91"/>
      <c r="AJP88" s="91"/>
      <c r="AJQ88" s="91"/>
      <c r="AJR88" s="91"/>
      <c r="AJS88" s="91"/>
      <c r="AJT88" s="91"/>
      <c r="AJU88" s="91"/>
      <c r="AJV88" s="91"/>
      <c r="AJW88" s="91"/>
      <c r="AJX88" s="91"/>
      <c r="AJY88" s="91"/>
      <c r="AJZ88" s="91"/>
      <c r="AKA88" s="91"/>
      <c r="AKB88" s="91"/>
      <c r="AKC88" s="91"/>
      <c r="AKD88" s="91"/>
      <c r="AKE88" s="91"/>
      <c r="AKF88" s="91"/>
      <c r="AKG88" s="91"/>
      <c r="AKH88" s="91"/>
      <c r="AKI88" s="91"/>
      <c r="AKJ88" s="91"/>
      <c r="AKK88" s="91"/>
      <c r="AKL88" s="91"/>
      <c r="AKM88" s="91"/>
      <c r="AKN88" s="91"/>
      <c r="AKO88" s="91"/>
      <c r="AKP88" s="91"/>
      <c r="AKQ88" s="91"/>
      <c r="AKR88" s="91"/>
      <c r="AKS88" s="91"/>
      <c r="AKT88" s="91"/>
      <c r="AKU88" s="91"/>
      <c r="AKV88" s="91"/>
      <c r="AKW88" s="91"/>
      <c r="AKX88" s="91"/>
      <c r="AKY88" s="91"/>
      <c r="AKZ88" s="91"/>
      <c r="ALA88" s="91"/>
      <c r="ALB88" s="91"/>
      <c r="ALC88" s="91"/>
      <c r="ALD88" s="91"/>
      <c r="ALE88" s="91"/>
      <c r="ALF88" s="91"/>
      <c r="ALG88" s="91"/>
      <c r="ALH88" s="91"/>
      <c r="ALI88" s="91"/>
      <c r="ALJ88" s="91"/>
      <c r="ALK88" s="91"/>
      <c r="ALL88" s="91"/>
      <c r="ALM88" s="91"/>
      <c r="ALN88" s="91"/>
      <c r="ALO88" s="91"/>
      <c r="ALP88" s="91"/>
      <c r="ALQ88" s="91"/>
      <c r="ALR88" s="91"/>
      <c r="ALS88" s="91"/>
      <c r="ALT88" s="91"/>
      <c r="ALU88" s="91"/>
      <c r="ALV88" s="91"/>
      <c r="ALW88" s="91"/>
      <c r="ALX88" s="91"/>
      <c r="ALY88" s="91"/>
      <c r="ALZ88" s="91"/>
      <c r="AMA88" s="91"/>
      <c r="AMB88" s="91"/>
      <c r="AMC88" s="91"/>
      <c r="AMD88" s="91"/>
      <c r="AME88" s="91"/>
      <c r="AMF88" s="91"/>
      <c r="AMG88" s="91"/>
      <c r="AMH88" s="91"/>
      <c r="AMI88" s="91"/>
      <c r="AMJ88" s="91"/>
    </row>
    <row r="89" spans="1:1024" x14ac:dyDescent="0.2">
      <c r="A89" s="91"/>
      <c r="B89" s="52" t="s">
        <v>63</v>
      </c>
      <c r="C89" s="53"/>
      <c r="D89" s="51"/>
      <c r="E89" s="43" t="e">
        <f t="shared" si="1"/>
        <v>#DIV/0!</v>
      </c>
      <c r="F89" s="91"/>
      <c r="G89" s="91"/>
      <c r="H89" s="91"/>
      <c r="I89" s="91"/>
      <c r="J89" s="91"/>
      <c r="K89" s="91"/>
      <c r="L89" s="91"/>
      <c r="M89" s="91"/>
      <c r="N89" s="91"/>
      <c r="O89" s="91"/>
      <c r="P89" s="91"/>
      <c r="Q89" s="91"/>
      <c r="R89" s="91"/>
      <c r="S89" s="91"/>
      <c r="T89" s="91"/>
      <c r="U89" s="91"/>
      <c r="V89" s="91"/>
      <c r="W89" s="91"/>
      <c r="X89" s="91"/>
      <c r="Y89" s="91"/>
      <c r="Z89" s="91"/>
      <c r="AA89" s="91"/>
      <c r="AB89" s="91"/>
      <c r="AC89" s="91"/>
      <c r="AD89" s="91"/>
      <c r="AE89" s="91"/>
      <c r="AF89" s="91"/>
      <c r="AG89" s="91"/>
      <c r="AH89" s="91"/>
      <c r="AI89" s="91"/>
      <c r="AJ89" s="91"/>
      <c r="AK89" s="91"/>
      <c r="AL89" s="91"/>
      <c r="AM89" s="91"/>
      <c r="AN89" s="91"/>
      <c r="AO89" s="91"/>
      <c r="AP89" s="91"/>
      <c r="AQ89" s="91"/>
      <c r="AR89" s="91"/>
      <c r="AS89" s="91"/>
      <c r="AT89" s="91"/>
      <c r="AU89" s="91"/>
      <c r="AV89" s="91"/>
      <c r="AW89" s="91"/>
      <c r="AX89" s="91"/>
      <c r="AY89" s="91"/>
      <c r="AZ89" s="91"/>
      <c r="BA89" s="91"/>
      <c r="BB89" s="91"/>
      <c r="BC89" s="91"/>
      <c r="BD89" s="91"/>
      <c r="BE89" s="91"/>
      <c r="BF89" s="91"/>
      <c r="BG89" s="91"/>
      <c r="BH89" s="91"/>
      <c r="BI89" s="91"/>
      <c r="BJ89" s="91"/>
      <c r="BK89" s="91"/>
      <c r="BL89" s="91"/>
      <c r="BM89" s="91"/>
      <c r="BN89" s="91"/>
      <c r="BO89" s="91"/>
      <c r="BP89" s="91"/>
      <c r="BQ89" s="91"/>
      <c r="BR89" s="91"/>
      <c r="BS89" s="91"/>
      <c r="BT89" s="91"/>
      <c r="BU89" s="91"/>
      <c r="BV89" s="91"/>
      <c r="BW89" s="91"/>
      <c r="BX89" s="91"/>
      <c r="BY89" s="91"/>
      <c r="BZ89" s="91"/>
      <c r="CA89" s="91"/>
      <c r="CB89" s="91"/>
      <c r="CC89" s="91"/>
      <c r="CD89" s="91"/>
      <c r="CE89" s="91"/>
      <c r="CF89" s="91"/>
      <c r="CG89" s="91"/>
      <c r="CH89" s="91"/>
      <c r="CI89" s="91"/>
      <c r="CJ89" s="91"/>
      <c r="CK89" s="91"/>
      <c r="CL89" s="91"/>
      <c r="CM89" s="91"/>
      <c r="CN89" s="91"/>
      <c r="CO89" s="91"/>
      <c r="CP89" s="91"/>
      <c r="CQ89" s="91"/>
      <c r="CR89" s="91"/>
      <c r="CS89" s="91"/>
      <c r="CT89" s="91"/>
      <c r="CU89" s="91"/>
      <c r="CV89" s="91"/>
      <c r="CW89" s="91"/>
      <c r="CX89" s="91"/>
      <c r="CY89" s="91"/>
      <c r="CZ89" s="91"/>
      <c r="DA89" s="91"/>
      <c r="DB89" s="91"/>
      <c r="DC89" s="91"/>
      <c r="DD89" s="91"/>
      <c r="DE89" s="91"/>
      <c r="DF89" s="91"/>
      <c r="DG89" s="91"/>
      <c r="DH89" s="91"/>
      <c r="DI89" s="91"/>
      <c r="DJ89" s="91"/>
      <c r="DK89" s="91"/>
      <c r="DL89" s="91"/>
      <c r="DM89" s="91"/>
      <c r="DN89" s="91"/>
      <c r="DO89" s="91"/>
      <c r="DP89" s="91"/>
      <c r="DQ89" s="91"/>
      <c r="DR89" s="91"/>
      <c r="DS89" s="91"/>
      <c r="DT89" s="91"/>
      <c r="DU89" s="91"/>
      <c r="DV89" s="91"/>
      <c r="DW89" s="91"/>
      <c r="DX89" s="91"/>
      <c r="DY89" s="91"/>
      <c r="DZ89" s="91"/>
      <c r="EA89" s="91"/>
      <c r="EB89" s="91"/>
      <c r="EC89" s="91"/>
      <c r="ED89" s="91"/>
      <c r="EE89" s="91"/>
      <c r="EF89" s="91"/>
      <c r="EG89" s="91"/>
      <c r="EH89" s="91"/>
      <c r="EI89" s="91"/>
      <c r="EJ89" s="91"/>
      <c r="EK89" s="91"/>
      <c r="EL89" s="91"/>
      <c r="EM89" s="91"/>
      <c r="EN89" s="91"/>
      <c r="EO89" s="91"/>
      <c r="EP89" s="91"/>
      <c r="EQ89" s="91"/>
      <c r="ER89" s="91"/>
      <c r="ES89" s="91"/>
      <c r="ET89" s="91"/>
      <c r="EU89" s="91"/>
      <c r="EV89" s="91"/>
      <c r="EW89" s="91"/>
      <c r="EX89" s="91"/>
      <c r="EY89" s="91"/>
      <c r="EZ89" s="91"/>
      <c r="FA89" s="91"/>
      <c r="FB89" s="91"/>
      <c r="FC89" s="91"/>
      <c r="FD89" s="91"/>
      <c r="FE89" s="91"/>
      <c r="FF89" s="91"/>
      <c r="FG89" s="91"/>
      <c r="FH89" s="91"/>
      <c r="FI89" s="91"/>
      <c r="FJ89" s="91"/>
      <c r="FK89" s="91"/>
      <c r="FL89" s="91"/>
      <c r="FM89" s="91"/>
      <c r="FN89" s="91"/>
      <c r="FO89" s="91"/>
      <c r="FP89" s="91"/>
      <c r="FQ89" s="91"/>
      <c r="FR89" s="91"/>
      <c r="FS89" s="91"/>
      <c r="FT89" s="91"/>
      <c r="FU89" s="91"/>
      <c r="FV89" s="91"/>
      <c r="FW89" s="91"/>
      <c r="FX89" s="91"/>
      <c r="FY89" s="91"/>
      <c r="FZ89" s="91"/>
      <c r="GA89" s="91"/>
      <c r="GB89" s="91"/>
      <c r="GC89" s="91"/>
      <c r="GD89" s="91"/>
      <c r="GE89" s="91"/>
      <c r="GF89" s="91"/>
      <c r="GG89" s="91"/>
      <c r="GH89" s="91"/>
      <c r="GI89" s="91"/>
      <c r="GJ89" s="91"/>
      <c r="GK89" s="91"/>
      <c r="GL89" s="91"/>
      <c r="GM89" s="91"/>
      <c r="GN89" s="91"/>
      <c r="GO89" s="91"/>
      <c r="GP89" s="91"/>
      <c r="GQ89" s="91"/>
      <c r="GR89" s="91"/>
      <c r="GS89" s="91"/>
      <c r="GT89" s="91"/>
      <c r="GU89" s="91"/>
      <c r="GV89" s="91"/>
      <c r="GW89" s="91"/>
      <c r="GX89" s="91"/>
      <c r="GY89" s="91"/>
      <c r="GZ89" s="91"/>
      <c r="HA89" s="91"/>
      <c r="HB89" s="91"/>
      <c r="HC89" s="91"/>
      <c r="HD89" s="91"/>
      <c r="HE89" s="91"/>
      <c r="HF89" s="91"/>
      <c r="HG89" s="91"/>
      <c r="HH89" s="91"/>
      <c r="HI89" s="91"/>
      <c r="HJ89" s="91"/>
      <c r="HK89" s="91"/>
      <c r="HL89" s="91"/>
      <c r="HM89" s="91"/>
      <c r="HN89" s="91"/>
      <c r="HO89" s="91"/>
      <c r="HP89" s="91"/>
      <c r="HQ89" s="91"/>
      <c r="HR89" s="91"/>
      <c r="HS89" s="91"/>
      <c r="HT89" s="91"/>
      <c r="HU89" s="91"/>
      <c r="HV89" s="91"/>
      <c r="HW89" s="91"/>
      <c r="HX89" s="91"/>
      <c r="HY89" s="91"/>
      <c r="HZ89" s="91"/>
      <c r="IA89" s="91"/>
      <c r="IB89" s="91"/>
      <c r="IC89" s="91"/>
      <c r="ID89" s="91"/>
      <c r="IE89" s="91"/>
      <c r="IF89" s="91"/>
      <c r="IG89" s="91"/>
      <c r="IH89" s="91"/>
      <c r="II89" s="91"/>
      <c r="IJ89" s="91"/>
      <c r="IK89" s="91"/>
      <c r="IL89" s="91"/>
      <c r="IM89" s="91"/>
      <c r="IN89" s="91"/>
      <c r="IO89" s="91"/>
      <c r="IP89" s="91"/>
      <c r="IQ89" s="91"/>
      <c r="IR89" s="91"/>
      <c r="IS89" s="91"/>
      <c r="IT89" s="91"/>
      <c r="IU89" s="91"/>
      <c r="IV89" s="91"/>
      <c r="IW89" s="91"/>
      <c r="IX89" s="91"/>
      <c r="IY89" s="91"/>
      <c r="IZ89" s="91"/>
      <c r="JA89" s="91"/>
      <c r="JB89" s="91"/>
      <c r="JC89" s="91"/>
      <c r="JD89" s="91"/>
      <c r="JE89" s="91"/>
      <c r="JF89" s="91"/>
      <c r="JG89" s="91"/>
      <c r="JH89" s="91"/>
      <c r="JI89" s="91"/>
      <c r="JJ89" s="91"/>
      <c r="JK89" s="91"/>
      <c r="JL89" s="91"/>
      <c r="JM89" s="91"/>
      <c r="JN89" s="91"/>
      <c r="JO89" s="91"/>
      <c r="JP89" s="91"/>
      <c r="JQ89" s="91"/>
      <c r="JR89" s="91"/>
      <c r="JS89" s="91"/>
      <c r="JT89" s="91"/>
      <c r="JU89" s="91"/>
      <c r="JV89" s="91"/>
      <c r="JW89" s="91"/>
      <c r="JX89" s="91"/>
      <c r="JY89" s="91"/>
      <c r="JZ89" s="91"/>
      <c r="KA89" s="91"/>
      <c r="KB89" s="91"/>
      <c r="KC89" s="91"/>
      <c r="KD89" s="91"/>
      <c r="KE89" s="91"/>
      <c r="KF89" s="91"/>
      <c r="KG89" s="91"/>
      <c r="KH89" s="91"/>
      <c r="KI89" s="91"/>
      <c r="KJ89" s="91"/>
      <c r="KK89" s="91"/>
      <c r="KL89" s="91"/>
      <c r="KM89" s="91"/>
      <c r="KN89" s="91"/>
      <c r="KO89" s="91"/>
      <c r="KP89" s="91"/>
      <c r="KQ89" s="91"/>
      <c r="KR89" s="91"/>
      <c r="KS89" s="91"/>
      <c r="KT89" s="91"/>
      <c r="KU89" s="91"/>
      <c r="KV89" s="91"/>
      <c r="KW89" s="91"/>
      <c r="KX89" s="91"/>
      <c r="KY89" s="91"/>
      <c r="KZ89" s="91"/>
      <c r="LA89" s="91"/>
      <c r="LB89" s="91"/>
      <c r="LC89" s="91"/>
      <c r="LD89" s="91"/>
      <c r="LE89" s="91"/>
      <c r="LF89" s="91"/>
      <c r="LG89" s="91"/>
      <c r="LH89" s="91"/>
      <c r="LI89" s="91"/>
      <c r="LJ89" s="91"/>
      <c r="LK89" s="91"/>
      <c r="LL89" s="91"/>
      <c r="LM89" s="91"/>
      <c r="LN89" s="91"/>
      <c r="LO89" s="91"/>
      <c r="LP89" s="91"/>
      <c r="LQ89" s="91"/>
      <c r="LR89" s="91"/>
      <c r="LS89" s="91"/>
      <c r="LT89" s="91"/>
      <c r="LU89" s="91"/>
      <c r="LV89" s="91"/>
      <c r="LW89" s="91"/>
      <c r="LX89" s="91"/>
      <c r="LY89" s="91"/>
      <c r="LZ89" s="91"/>
      <c r="MA89" s="91"/>
      <c r="MB89" s="91"/>
      <c r="MC89" s="91"/>
      <c r="MD89" s="91"/>
      <c r="ME89" s="91"/>
      <c r="MF89" s="91"/>
      <c r="MG89" s="91"/>
      <c r="MH89" s="91"/>
      <c r="MI89" s="91"/>
      <c r="MJ89" s="91"/>
      <c r="MK89" s="91"/>
      <c r="ML89" s="91"/>
      <c r="MM89" s="91"/>
      <c r="MN89" s="91"/>
      <c r="MO89" s="91"/>
      <c r="MP89" s="91"/>
      <c r="MQ89" s="91"/>
      <c r="MR89" s="91"/>
      <c r="MS89" s="91"/>
      <c r="MT89" s="91"/>
      <c r="MU89" s="91"/>
      <c r="MV89" s="91"/>
      <c r="MW89" s="91"/>
      <c r="MX89" s="91"/>
      <c r="MY89" s="91"/>
      <c r="MZ89" s="91"/>
      <c r="NA89" s="91"/>
      <c r="NB89" s="91"/>
      <c r="NC89" s="91"/>
      <c r="ND89" s="91"/>
      <c r="NE89" s="91"/>
      <c r="NF89" s="91"/>
      <c r="NG89" s="91"/>
      <c r="NH89" s="91"/>
      <c r="NI89" s="91"/>
      <c r="NJ89" s="91"/>
      <c r="NK89" s="91"/>
      <c r="NL89" s="91"/>
      <c r="NM89" s="91"/>
      <c r="NN89" s="91"/>
      <c r="NO89" s="91"/>
      <c r="NP89" s="91"/>
      <c r="NQ89" s="91"/>
      <c r="NR89" s="91"/>
      <c r="NS89" s="91"/>
      <c r="NT89" s="91"/>
      <c r="NU89" s="91"/>
      <c r="NV89" s="91"/>
      <c r="NW89" s="91"/>
      <c r="NX89" s="91"/>
      <c r="NY89" s="91"/>
      <c r="NZ89" s="91"/>
      <c r="OA89" s="91"/>
      <c r="OB89" s="91"/>
      <c r="OC89" s="91"/>
      <c r="OD89" s="91"/>
      <c r="OE89" s="91"/>
      <c r="OF89" s="91"/>
      <c r="OG89" s="91"/>
      <c r="OH89" s="91"/>
      <c r="OI89" s="91"/>
      <c r="OJ89" s="91"/>
      <c r="OK89" s="91"/>
      <c r="OL89" s="91"/>
      <c r="OM89" s="91"/>
      <c r="ON89" s="91"/>
      <c r="OO89" s="91"/>
      <c r="OP89" s="91"/>
      <c r="OQ89" s="91"/>
      <c r="OR89" s="91"/>
      <c r="OS89" s="91"/>
      <c r="OT89" s="91"/>
      <c r="OU89" s="91"/>
      <c r="OV89" s="91"/>
      <c r="OW89" s="91"/>
      <c r="OX89" s="91"/>
      <c r="OY89" s="91"/>
      <c r="OZ89" s="91"/>
      <c r="PA89" s="91"/>
      <c r="PB89" s="91"/>
      <c r="PC89" s="91"/>
      <c r="PD89" s="91"/>
      <c r="PE89" s="91"/>
      <c r="PF89" s="91"/>
      <c r="PG89" s="91"/>
      <c r="PH89" s="91"/>
      <c r="PI89" s="91"/>
      <c r="PJ89" s="91"/>
      <c r="PK89" s="91"/>
      <c r="PL89" s="91"/>
      <c r="PM89" s="91"/>
      <c r="PN89" s="91"/>
      <c r="PO89" s="91"/>
      <c r="PP89" s="91"/>
      <c r="PQ89" s="91"/>
      <c r="PR89" s="91"/>
      <c r="PS89" s="91"/>
      <c r="PT89" s="91"/>
      <c r="PU89" s="91"/>
      <c r="PV89" s="91"/>
      <c r="PW89" s="91"/>
      <c r="PX89" s="91"/>
      <c r="PY89" s="91"/>
      <c r="PZ89" s="91"/>
      <c r="QA89" s="91"/>
      <c r="QB89" s="91"/>
      <c r="QC89" s="91"/>
      <c r="QD89" s="91"/>
      <c r="QE89" s="91"/>
      <c r="QF89" s="91"/>
      <c r="QG89" s="91"/>
      <c r="QH89" s="91"/>
      <c r="QI89" s="91"/>
      <c r="QJ89" s="91"/>
      <c r="QK89" s="91"/>
      <c r="QL89" s="91"/>
      <c r="QM89" s="91"/>
      <c r="QN89" s="91"/>
      <c r="QO89" s="91"/>
      <c r="QP89" s="91"/>
      <c r="QQ89" s="91"/>
      <c r="QR89" s="91"/>
      <c r="QS89" s="91"/>
      <c r="QT89" s="91"/>
      <c r="QU89" s="91"/>
      <c r="QV89" s="91"/>
      <c r="QW89" s="91"/>
      <c r="QX89" s="91"/>
      <c r="QY89" s="91"/>
      <c r="QZ89" s="91"/>
      <c r="RA89" s="91"/>
      <c r="RB89" s="91"/>
      <c r="RC89" s="91"/>
      <c r="RD89" s="91"/>
      <c r="RE89" s="91"/>
      <c r="RF89" s="91"/>
      <c r="RG89" s="91"/>
      <c r="RH89" s="91"/>
      <c r="RI89" s="91"/>
      <c r="RJ89" s="91"/>
      <c r="RK89" s="91"/>
      <c r="RL89" s="91"/>
      <c r="RM89" s="91"/>
      <c r="RN89" s="91"/>
      <c r="RO89" s="91"/>
      <c r="RP89" s="91"/>
      <c r="RQ89" s="91"/>
      <c r="RR89" s="91"/>
      <c r="RS89" s="91"/>
      <c r="RT89" s="91"/>
      <c r="RU89" s="91"/>
      <c r="RV89" s="91"/>
      <c r="RW89" s="91"/>
      <c r="RX89" s="91"/>
      <c r="RY89" s="91"/>
      <c r="RZ89" s="91"/>
      <c r="SA89" s="91"/>
      <c r="SB89" s="91"/>
      <c r="SC89" s="91"/>
      <c r="SD89" s="91"/>
      <c r="SE89" s="91"/>
      <c r="SF89" s="91"/>
      <c r="SG89" s="91"/>
      <c r="SH89" s="91"/>
      <c r="SI89" s="91"/>
      <c r="SJ89" s="91"/>
      <c r="SK89" s="91"/>
      <c r="SL89" s="91"/>
      <c r="SM89" s="91"/>
      <c r="SN89" s="91"/>
      <c r="SO89" s="91"/>
      <c r="SP89" s="91"/>
      <c r="SQ89" s="91"/>
      <c r="SR89" s="91"/>
      <c r="SS89" s="91"/>
      <c r="ST89" s="91"/>
      <c r="SU89" s="91"/>
      <c r="SV89" s="91"/>
      <c r="SW89" s="91"/>
      <c r="SX89" s="91"/>
      <c r="SY89" s="91"/>
      <c r="SZ89" s="91"/>
      <c r="TA89" s="91"/>
      <c r="TB89" s="91"/>
      <c r="TC89" s="91"/>
      <c r="TD89" s="91"/>
      <c r="TE89" s="91"/>
      <c r="TF89" s="91"/>
      <c r="TG89" s="91"/>
      <c r="TH89" s="91"/>
      <c r="TI89" s="91"/>
      <c r="TJ89" s="91"/>
      <c r="TK89" s="91"/>
      <c r="TL89" s="91"/>
      <c r="TM89" s="91"/>
      <c r="TN89" s="91"/>
      <c r="TO89" s="91"/>
      <c r="TP89" s="91"/>
      <c r="TQ89" s="91"/>
      <c r="TR89" s="91"/>
      <c r="TS89" s="91"/>
      <c r="TT89" s="91"/>
      <c r="TU89" s="91"/>
      <c r="TV89" s="91"/>
      <c r="TW89" s="91"/>
      <c r="TX89" s="91"/>
      <c r="TY89" s="91"/>
      <c r="TZ89" s="91"/>
      <c r="UA89" s="91"/>
      <c r="UB89" s="91"/>
      <c r="UC89" s="91"/>
      <c r="UD89" s="91"/>
      <c r="UE89" s="91"/>
      <c r="UF89" s="91"/>
      <c r="UG89" s="91"/>
      <c r="UH89" s="91"/>
      <c r="UI89" s="91"/>
      <c r="UJ89" s="91"/>
      <c r="UK89" s="91"/>
      <c r="UL89" s="91"/>
      <c r="UM89" s="91"/>
      <c r="UN89" s="91"/>
      <c r="UO89" s="91"/>
      <c r="UP89" s="91"/>
      <c r="UQ89" s="91"/>
      <c r="UR89" s="91"/>
      <c r="US89" s="91"/>
      <c r="UT89" s="91"/>
      <c r="UU89" s="91"/>
      <c r="UV89" s="91"/>
      <c r="UW89" s="91"/>
      <c r="UX89" s="91"/>
      <c r="UY89" s="91"/>
      <c r="UZ89" s="91"/>
      <c r="VA89" s="91"/>
      <c r="VB89" s="91"/>
      <c r="VC89" s="91"/>
      <c r="VD89" s="91"/>
      <c r="VE89" s="91"/>
      <c r="VF89" s="91"/>
      <c r="VG89" s="91"/>
      <c r="VH89" s="91"/>
      <c r="VI89" s="91"/>
      <c r="VJ89" s="91"/>
      <c r="VK89" s="91"/>
      <c r="VL89" s="91"/>
      <c r="VM89" s="91"/>
      <c r="VN89" s="91"/>
      <c r="VO89" s="91"/>
      <c r="VP89" s="91"/>
      <c r="VQ89" s="91"/>
      <c r="VR89" s="91"/>
      <c r="VS89" s="91"/>
      <c r="VT89" s="91"/>
      <c r="VU89" s="91"/>
      <c r="VV89" s="91"/>
      <c r="VW89" s="91"/>
      <c r="VX89" s="91"/>
      <c r="VY89" s="91"/>
      <c r="VZ89" s="91"/>
      <c r="WA89" s="91"/>
      <c r="WB89" s="91"/>
      <c r="WC89" s="91"/>
      <c r="WD89" s="91"/>
      <c r="WE89" s="91"/>
      <c r="WF89" s="91"/>
      <c r="WG89" s="91"/>
      <c r="WH89" s="91"/>
      <c r="WI89" s="91"/>
      <c r="WJ89" s="91"/>
      <c r="WK89" s="91"/>
      <c r="WL89" s="91"/>
      <c r="WM89" s="91"/>
      <c r="WN89" s="91"/>
      <c r="WO89" s="91"/>
      <c r="WP89" s="91"/>
      <c r="WQ89" s="91"/>
      <c r="WR89" s="91"/>
      <c r="WS89" s="91"/>
      <c r="WT89" s="91"/>
      <c r="WU89" s="91"/>
      <c r="WV89" s="91"/>
      <c r="WW89" s="91"/>
      <c r="WX89" s="91"/>
      <c r="WY89" s="91"/>
      <c r="WZ89" s="91"/>
      <c r="XA89" s="91"/>
      <c r="XB89" s="91"/>
      <c r="XC89" s="91"/>
      <c r="XD89" s="91"/>
      <c r="XE89" s="91"/>
      <c r="XF89" s="91"/>
      <c r="XG89" s="91"/>
      <c r="XH89" s="91"/>
      <c r="XI89" s="91"/>
      <c r="XJ89" s="91"/>
      <c r="XK89" s="91"/>
      <c r="XL89" s="91"/>
      <c r="XM89" s="91"/>
      <c r="XN89" s="91"/>
      <c r="XO89" s="91"/>
      <c r="XP89" s="91"/>
      <c r="XQ89" s="91"/>
      <c r="XR89" s="91"/>
      <c r="XS89" s="91"/>
      <c r="XT89" s="91"/>
      <c r="XU89" s="91"/>
      <c r="XV89" s="91"/>
      <c r="XW89" s="91"/>
      <c r="XX89" s="91"/>
      <c r="XY89" s="91"/>
      <c r="XZ89" s="91"/>
      <c r="YA89" s="91"/>
      <c r="YB89" s="91"/>
      <c r="YC89" s="91"/>
      <c r="YD89" s="91"/>
      <c r="YE89" s="91"/>
      <c r="YF89" s="91"/>
      <c r="YG89" s="91"/>
      <c r="YH89" s="91"/>
      <c r="YI89" s="91"/>
      <c r="YJ89" s="91"/>
      <c r="YK89" s="91"/>
      <c r="YL89" s="91"/>
      <c r="YM89" s="91"/>
      <c r="YN89" s="91"/>
      <c r="YO89" s="91"/>
      <c r="YP89" s="91"/>
      <c r="YQ89" s="91"/>
      <c r="YR89" s="91"/>
      <c r="YS89" s="91"/>
      <c r="YT89" s="91"/>
      <c r="YU89" s="91"/>
      <c r="YV89" s="91"/>
      <c r="YW89" s="91"/>
      <c r="YX89" s="91"/>
      <c r="YY89" s="91"/>
      <c r="YZ89" s="91"/>
      <c r="ZA89" s="91"/>
      <c r="ZB89" s="91"/>
      <c r="ZC89" s="91"/>
      <c r="ZD89" s="91"/>
      <c r="ZE89" s="91"/>
      <c r="ZF89" s="91"/>
      <c r="ZG89" s="91"/>
      <c r="ZH89" s="91"/>
      <c r="ZI89" s="91"/>
      <c r="ZJ89" s="91"/>
      <c r="ZK89" s="91"/>
      <c r="ZL89" s="91"/>
      <c r="ZM89" s="91"/>
      <c r="ZN89" s="91"/>
      <c r="ZO89" s="91"/>
      <c r="ZP89" s="91"/>
      <c r="ZQ89" s="91"/>
      <c r="ZR89" s="91"/>
      <c r="ZS89" s="91"/>
      <c r="ZT89" s="91"/>
      <c r="ZU89" s="91"/>
      <c r="ZV89" s="91"/>
      <c r="ZW89" s="91"/>
      <c r="ZX89" s="91"/>
      <c r="ZY89" s="91"/>
      <c r="ZZ89" s="91"/>
      <c r="AAA89" s="91"/>
      <c r="AAB89" s="91"/>
      <c r="AAC89" s="91"/>
      <c r="AAD89" s="91"/>
      <c r="AAE89" s="91"/>
      <c r="AAF89" s="91"/>
      <c r="AAG89" s="91"/>
      <c r="AAH89" s="91"/>
      <c r="AAI89" s="91"/>
      <c r="AAJ89" s="91"/>
      <c r="AAK89" s="91"/>
      <c r="AAL89" s="91"/>
      <c r="AAM89" s="91"/>
      <c r="AAN89" s="91"/>
      <c r="AAO89" s="91"/>
      <c r="AAP89" s="91"/>
      <c r="AAQ89" s="91"/>
      <c r="AAR89" s="91"/>
      <c r="AAS89" s="91"/>
      <c r="AAT89" s="91"/>
      <c r="AAU89" s="91"/>
      <c r="AAV89" s="91"/>
      <c r="AAW89" s="91"/>
      <c r="AAX89" s="91"/>
      <c r="AAY89" s="91"/>
      <c r="AAZ89" s="91"/>
      <c r="ABA89" s="91"/>
      <c r="ABB89" s="91"/>
      <c r="ABC89" s="91"/>
      <c r="ABD89" s="91"/>
      <c r="ABE89" s="91"/>
      <c r="ABF89" s="91"/>
      <c r="ABG89" s="91"/>
      <c r="ABH89" s="91"/>
      <c r="ABI89" s="91"/>
      <c r="ABJ89" s="91"/>
      <c r="ABK89" s="91"/>
      <c r="ABL89" s="91"/>
      <c r="ABM89" s="91"/>
      <c r="ABN89" s="91"/>
      <c r="ABO89" s="91"/>
      <c r="ABP89" s="91"/>
      <c r="ABQ89" s="91"/>
      <c r="ABR89" s="91"/>
      <c r="ABS89" s="91"/>
      <c r="ABT89" s="91"/>
      <c r="ABU89" s="91"/>
      <c r="ABV89" s="91"/>
      <c r="ABW89" s="91"/>
      <c r="ABX89" s="91"/>
      <c r="ABY89" s="91"/>
      <c r="ABZ89" s="91"/>
      <c r="ACA89" s="91"/>
      <c r="ACB89" s="91"/>
      <c r="ACC89" s="91"/>
      <c r="ACD89" s="91"/>
      <c r="ACE89" s="91"/>
      <c r="ACF89" s="91"/>
      <c r="ACG89" s="91"/>
      <c r="ACH89" s="91"/>
      <c r="ACI89" s="91"/>
      <c r="ACJ89" s="91"/>
      <c r="ACK89" s="91"/>
      <c r="ACL89" s="91"/>
      <c r="ACM89" s="91"/>
      <c r="ACN89" s="91"/>
      <c r="ACO89" s="91"/>
      <c r="ACP89" s="91"/>
      <c r="ACQ89" s="91"/>
      <c r="ACR89" s="91"/>
      <c r="ACS89" s="91"/>
      <c r="ACT89" s="91"/>
      <c r="ACU89" s="91"/>
      <c r="ACV89" s="91"/>
      <c r="ACW89" s="91"/>
      <c r="ACX89" s="91"/>
      <c r="ACY89" s="91"/>
      <c r="ACZ89" s="91"/>
      <c r="ADA89" s="91"/>
      <c r="ADB89" s="91"/>
      <c r="ADC89" s="91"/>
      <c r="ADD89" s="91"/>
      <c r="ADE89" s="91"/>
      <c r="ADF89" s="91"/>
      <c r="ADG89" s="91"/>
      <c r="ADH89" s="91"/>
      <c r="ADI89" s="91"/>
      <c r="ADJ89" s="91"/>
      <c r="ADK89" s="91"/>
      <c r="ADL89" s="91"/>
      <c r="ADM89" s="91"/>
      <c r="ADN89" s="91"/>
      <c r="ADO89" s="91"/>
      <c r="ADP89" s="91"/>
      <c r="ADQ89" s="91"/>
      <c r="ADR89" s="91"/>
      <c r="ADS89" s="91"/>
      <c r="ADT89" s="91"/>
      <c r="ADU89" s="91"/>
      <c r="ADV89" s="91"/>
      <c r="ADW89" s="91"/>
      <c r="ADX89" s="91"/>
      <c r="ADY89" s="91"/>
      <c r="ADZ89" s="91"/>
      <c r="AEA89" s="91"/>
      <c r="AEB89" s="91"/>
      <c r="AEC89" s="91"/>
      <c r="AED89" s="91"/>
      <c r="AEE89" s="91"/>
      <c r="AEF89" s="91"/>
      <c r="AEG89" s="91"/>
      <c r="AEH89" s="91"/>
      <c r="AEI89" s="91"/>
      <c r="AEJ89" s="91"/>
      <c r="AEK89" s="91"/>
      <c r="AEL89" s="91"/>
      <c r="AEM89" s="91"/>
      <c r="AEN89" s="91"/>
      <c r="AEO89" s="91"/>
      <c r="AEP89" s="91"/>
      <c r="AEQ89" s="91"/>
      <c r="AER89" s="91"/>
      <c r="AES89" s="91"/>
      <c r="AET89" s="91"/>
      <c r="AEU89" s="91"/>
      <c r="AEV89" s="91"/>
      <c r="AEW89" s="91"/>
      <c r="AEX89" s="91"/>
      <c r="AEY89" s="91"/>
      <c r="AEZ89" s="91"/>
      <c r="AFA89" s="91"/>
      <c r="AFB89" s="91"/>
      <c r="AFC89" s="91"/>
      <c r="AFD89" s="91"/>
      <c r="AFE89" s="91"/>
      <c r="AFF89" s="91"/>
      <c r="AFG89" s="91"/>
      <c r="AFH89" s="91"/>
      <c r="AFI89" s="91"/>
      <c r="AFJ89" s="91"/>
      <c r="AFK89" s="91"/>
      <c r="AFL89" s="91"/>
      <c r="AFM89" s="91"/>
      <c r="AFN89" s="91"/>
      <c r="AFO89" s="91"/>
      <c r="AFP89" s="91"/>
      <c r="AFQ89" s="91"/>
      <c r="AFR89" s="91"/>
      <c r="AFS89" s="91"/>
      <c r="AFT89" s="91"/>
      <c r="AFU89" s="91"/>
      <c r="AFV89" s="91"/>
      <c r="AFW89" s="91"/>
      <c r="AFX89" s="91"/>
      <c r="AFY89" s="91"/>
      <c r="AFZ89" s="91"/>
      <c r="AGA89" s="91"/>
      <c r="AGB89" s="91"/>
      <c r="AGC89" s="91"/>
      <c r="AGD89" s="91"/>
      <c r="AGE89" s="91"/>
      <c r="AGF89" s="91"/>
      <c r="AGG89" s="91"/>
      <c r="AGH89" s="91"/>
      <c r="AGI89" s="91"/>
      <c r="AGJ89" s="91"/>
      <c r="AGK89" s="91"/>
      <c r="AGL89" s="91"/>
      <c r="AGM89" s="91"/>
      <c r="AGN89" s="91"/>
      <c r="AGO89" s="91"/>
      <c r="AGP89" s="91"/>
      <c r="AGQ89" s="91"/>
      <c r="AGR89" s="91"/>
      <c r="AGS89" s="91"/>
      <c r="AGT89" s="91"/>
      <c r="AGU89" s="91"/>
      <c r="AGV89" s="91"/>
      <c r="AGW89" s="91"/>
      <c r="AGX89" s="91"/>
      <c r="AGY89" s="91"/>
      <c r="AGZ89" s="91"/>
      <c r="AHA89" s="91"/>
      <c r="AHB89" s="91"/>
      <c r="AHC89" s="91"/>
      <c r="AHD89" s="91"/>
      <c r="AHE89" s="91"/>
      <c r="AHF89" s="91"/>
      <c r="AHG89" s="91"/>
      <c r="AHH89" s="91"/>
      <c r="AHI89" s="91"/>
      <c r="AHJ89" s="91"/>
      <c r="AHK89" s="91"/>
      <c r="AHL89" s="91"/>
      <c r="AHM89" s="91"/>
      <c r="AHN89" s="91"/>
      <c r="AHO89" s="91"/>
      <c r="AHP89" s="91"/>
      <c r="AHQ89" s="91"/>
      <c r="AHR89" s="91"/>
      <c r="AHS89" s="91"/>
      <c r="AHT89" s="91"/>
      <c r="AHU89" s="91"/>
      <c r="AHV89" s="91"/>
      <c r="AHW89" s="91"/>
      <c r="AHX89" s="91"/>
      <c r="AHY89" s="91"/>
      <c r="AHZ89" s="91"/>
      <c r="AIA89" s="91"/>
      <c r="AIB89" s="91"/>
      <c r="AIC89" s="91"/>
      <c r="AID89" s="91"/>
      <c r="AIE89" s="91"/>
      <c r="AIF89" s="91"/>
      <c r="AIG89" s="91"/>
      <c r="AIH89" s="91"/>
      <c r="AII89" s="91"/>
      <c r="AIJ89" s="91"/>
      <c r="AIK89" s="91"/>
      <c r="AIL89" s="91"/>
      <c r="AIM89" s="91"/>
      <c r="AIN89" s="91"/>
      <c r="AIO89" s="91"/>
      <c r="AIP89" s="91"/>
      <c r="AIQ89" s="91"/>
      <c r="AIR89" s="91"/>
      <c r="AIS89" s="91"/>
      <c r="AIT89" s="91"/>
      <c r="AIU89" s="91"/>
      <c r="AIV89" s="91"/>
      <c r="AIW89" s="91"/>
      <c r="AIX89" s="91"/>
      <c r="AIY89" s="91"/>
      <c r="AIZ89" s="91"/>
      <c r="AJA89" s="91"/>
      <c r="AJB89" s="91"/>
      <c r="AJC89" s="91"/>
      <c r="AJD89" s="91"/>
      <c r="AJE89" s="91"/>
      <c r="AJF89" s="91"/>
      <c r="AJG89" s="91"/>
      <c r="AJH89" s="91"/>
      <c r="AJI89" s="91"/>
      <c r="AJJ89" s="91"/>
      <c r="AJK89" s="91"/>
      <c r="AJL89" s="91"/>
      <c r="AJM89" s="91"/>
      <c r="AJN89" s="91"/>
      <c r="AJO89" s="91"/>
      <c r="AJP89" s="91"/>
      <c r="AJQ89" s="91"/>
      <c r="AJR89" s="91"/>
      <c r="AJS89" s="91"/>
      <c r="AJT89" s="91"/>
      <c r="AJU89" s="91"/>
      <c r="AJV89" s="91"/>
      <c r="AJW89" s="91"/>
      <c r="AJX89" s="91"/>
      <c r="AJY89" s="91"/>
      <c r="AJZ89" s="91"/>
      <c r="AKA89" s="91"/>
      <c r="AKB89" s="91"/>
      <c r="AKC89" s="91"/>
      <c r="AKD89" s="91"/>
      <c r="AKE89" s="91"/>
      <c r="AKF89" s="91"/>
      <c r="AKG89" s="91"/>
      <c r="AKH89" s="91"/>
      <c r="AKI89" s="91"/>
      <c r="AKJ89" s="91"/>
      <c r="AKK89" s="91"/>
      <c r="AKL89" s="91"/>
      <c r="AKM89" s="91"/>
      <c r="AKN89" s="91"/>
      <c r="AKO89" s="91"/>
      <c r="AKP89" s="91"/>
      <c r="AKQ89" s="91"/>
      <c r="AKR89" s="91"/>
      <c r="AKS89" s="91"/>
      <c r="AKT89" s="91"/>
      <c r="AKU89" s="91"/>
      <c r="AKV89" s="91"/>
      <c r="AKW89" s="91"/>
      <c r="AKX89" s="91"/>
      <c r="AKY89" s="91"/>
      <c r="AKZ89" s="91"/>
      <c r="ALA89" s="91"/>
      <c r="ALB89" s="91"/>
      <c r="ALC89" s="91"/>
      <c r="ALD89" s="91"/>
      <c r="ALE89" s="91"/>
      <c r="ALF89" s="91"/>
      <c r="ALG89" s="91"/>
      <c r="ALH89" s="91"/>
      <c r="ALI89" s="91"/>
      <c r="ALJ89" s="91"/>
      <c r="ALK89" s="91"/>
      <c r="ALL89" s="91"/>
      <c r="ALM89" s="91"/>
      <c r="ALN89" s="91"/>
      <c r="ALO89" s="91"/>
      <c r="ALP89" s="91"/>
      <c r="ALQ89" s="91"/>
      <c r="ALR89" s="91"/>
      <c r="ALS89" s="91"/>
      <c r="ALT89" s="91"/>
      <c r="ALU89" s="91"/>
      <c r="ALV89" s="91"/>
      <c r="ALW89" s="91"/>
      <c r="ALX89" s="91"/>
      <c r="ALY89" s="91"/>
      <c r="ALZ89" s="91"/>
      <c r="AMA89" s="91"/>
      <c r="AMB89" s="91"/>
      <c r="AMC89" s="91"/>
      <c r="AMD89" s="91"/>
      <c r="AME89" s="91"/>
      <c r="AMF89" s="91"/>
      <c r="AMG89" s="91"/>
      <c r="AMH89" s="91"/>
      <c r="AMI89" s="91"/>
      <c r="AMJ89" s="91"/>
    </row>
    <row r="90" spans="1:1024" x14ac:dyDescent="0.2">
      <c r="A90" s="91"/>
      <c r="B90" s="52" t="s">
        <v>64</v>
      </c>
      <c r="C90" s="53"/>
      <c r="D90" s="51"/>
      <c r="E90" s="43" t="e">
        <f t="shared" si="1"/>
        <v>#DIV/0!</v>
      </c>
      <c r="F90" s="91"/>
      <c r="G90" s="91"/>
      <c r="H90" s="91"/>
      <c r="I90" s="91"/>
      <c r="J90" s="91"/>
      <c r="K90" s="91"/>
      <c r="L90" s="91"/>
      <c r="M90" s="91"/>
      <c r="N90" s="91"/>
      <c r="O90" s="91"/>
      <c r="P90" s="91"/>
      <c r="Q90" s="91"/>
      <c r="R90" s="91"/>
      <c r="S90" s="91"/>
      <c r="T90" s="91"/>
      <c r="U90" s="91"/>
      <c r="V90" s="91"/>
      <c r="W90" s="91"/>
      <c r="X90" s="91"/>
      <c r="Y90" s="91"/>
      <c r="Z90" s="91"/>
      <c r="AA90" s="91"/>
      <c r="AB90" s="91"/>
      <c r="AC90" s="91"/>
      <c r="AD90" s="91"/>
      <c r="AE90" s="91"/>
      <c r="AF90" s="91"/>
      <c r="AG90" s="91"/>
      <c r="AH90" s="91"/>
      <c r="AI90" s="91"/>
      <c r="AJ90" s="91"/>
      <c r="AK90" s="91"/>
      <c r="AL90" s="91"/>
      <c r="AM90" s="91"/>
      <c r="AN90" s="91"/>
      <c r="AO90" s="91"/>
      <c r="AP90" s="91"/>
      <c r="AQ90" s="91"/>
      <c r="AR90" s="91"/>
      <c r="AS90" s="91"/>
      <c r="AT90" s="91"/>
      <c r="AU90" s="91"/>
      <c r="AV90" s="91"/>
      <c r="AW90" s="91"/>
      <c r="AX90" s="91"/>
      <c r="AY90" s="91"/>
      <c r="AZ90" s="91"/>
      <c r="BA90" s="91"/>
      <c r="BB90" s="91"/>
      <c r="BC90" s="91"/>
      <c r="BD90" s="91"/>
      <c r="BE90" s="91"/>
      <c r="BF90" s="91"/>
      <c r="BG90" s="91"/>
      <c r="BH90" s="91"/>
      <c r="BI90" s="91"/>
      <c r="BJ90" s="91"/>
      <c r="BK90" s="91"/>
      <c r="BL90" s="91"/>
      <c r="BM90" s="91"/>
      <c r="BN90" s="91"/>
      <c r="BO90" s="91"/>
      <c r="BP90" s="91"/>
      <c r="BQ90" s="91"/>
      <c r="BR90" s="91"/>
      <c r="BS90" s="91"/>
      <c r="BT90" s="91"/>
      <c r="BU90" s="91"/>
      <c r="BV90" s="91"/>
      <c r="BW90" s="91"/>
      <c r="BX90" s="91"/>
      <c r="BY90" s="91"/>
      <c r="BZ90" s="91"/>
      <c r="CA90" s="91"/>
      <c r="CB90" s="91"/>
      <c r="CC90" s="91"/>
      <c r="CD90" s="91"/>
      <c r="CE90" s="91"/>
      <c r="CF90" s="91"/>
      <c r="CG90" s="91"/>
      <c r="CH90" s="91"/>
      <c r="CI90" s="91"/>
      <c r="CJ90" s="91"/>
      <c r="CK90" s="91"/>
      <c r="CL90" s="91"/>
      <c r="CM90" s="91"/>
      <c r="CN90" s="91"/>
      <c r="CO90" s="91"/>
      <c r="CP90" s="91"/>
      <c r="CQ90" s="91"/>
      <c r="CR90" s="91"/>
      <c r="CS90" s="91"/>
      <c r="CT90" s="91"/>
      <c r="CU90" s="91"/>
      <c r="CV90" s="91"/>
      <c r="CW90" s="91"/>
      <c r="CX90" s="91"/>
      <c r="CY90" s="91"/>
      <c r="CZ90" s="91"/>
      <c r="DA90" s="91"/>
      <c r="DB90" s="91"/>
      <c r="DC90" s="91"/>
      <c r="DD90" s="91"/>
      <c r="DE90" s="91"/>
      <c r="DF90" s="91"/>
      <c r="DG90" s="91"/>
      <c r="DH90" s="91"/>
      <c r="DI90" s="91"/>
      <c r="DJ90" s="91"/>
      <c r="DK90" s="91"/>
      <c r="DL90" s="91"/>
      <c r="DM90" s="91"/>
      <c r="DN90" s="91"/>
      <c r="DO90" s="91"/>
      <c r="DP90" s="91"/>
      <c r="DQ90" s="91"/>
      <c r="DR90" s="91"/>
      <c r="DS90" s="91"/>
      <c r="DT90" s="91"/>
      <c r="DU90" s="91"/>
      <c r="DV90" s="91"/>
      <c r="DW90" s="91"/>
      <c r="DX90" s="91"/>
      <c r="DY90" s="91"/>
      <c r="DZ90" s="91"/>
      <c r="EA90" s="91"/>
      <c r="EB90" s="91"/>
      <c r="EC90" s="91"/>
      <c r="ED90" s="91"/>
      <c r="EE90" s="91"/>
      <c r="EF90" s="91"/>
      <c r="EG90" s="91"/>
      <c r="EH90" s="91"/>
      <c r="EI90" s="91"/>
      <c r="EJ90" s="91"/>
      <c r="EK90" s="91"/>
      <c r="EL90" s="91"/>
      <c r="EM90" s="91"/>
      <c r="EN90" s="91"/>
      <c r="EO90" s="91"/>
      <c r="EP90" s="91"/>
      <c r="EQ90" s="91"/>
      <c r="ER90" s="91"/>
      <c r="ES90" s="91"/>
      <c r="ET90" s="91"/>
      <c r="EU90" s="91"/>
      <c r="EV90" s="91"/>
      <c r="EW90" s="91"/>
      <c r="EX90" s="91"/>
      <c r="EY90" s="91"/>
      <c r="EZ90" s="91"/>
      <c r="FA90" s="91"/>
      <c r="FB90" s="91"/>
      <c r="FC90" s="91"/>
      <c r="FD90" s="91"/>
      <c r="FE90" s="91"/>
      <c r="FF90" s="91"/>
      <c r="FG90" s="91"/>
      <c r="FH90" s="91"/>
      <c r="FI90" s="91"/>
      <c r="FJ90" s="91"/>
      <c r="FK90" s="91"/>
      <c r="FL90" s="91"/>
      <c r="FM90" s="91"/>
      <c r="FN90" s="91"/>
      <c r="FO90" s="91"/>
      <c r="FP90" s="91"/>
      <c r="FQ90" s="91"/>
      <c r="FR90" s="91"/>
      <c r="FS90" s="91"/>
      <c r="FT90" s="91"/>
      <c r="FU90" s="91"/>
      <c r="FV90" s="91"/>
      <c r="FW90" s="91"/>
      <c r="FX90" s="91"/>
      <c r="FY90" s="91"/>
      <c r="FZ90" s="91"/>
      <c r="GA90" s="91"/>
      <c r="GB90" s="91"/>
      <c r="GC90" s="91"/>
      <c r="GD90" s="91"/>
      <c r="GE90" s="91"/>
      <c r="GF90" s="91"/>
      <c r="GG90" s="91"/>
      <c r="GH90" s="91"/>
      <c r="GI90" s="91"/>
      <c r="GJ90" s="91"/>
      <c r="GK90" s="91"/>
      <c r="GL90" s="91"/>
      <c r="GM90" s="91"/>
      <c r="GN90" s="91"/>
      <c r="GO90" s="91"/>
      <c r="GP90" s="91"/>
      <c r="GQ90" s="91"/>
      <c r="GR90" s="91"/>
      <c r="GS90" s="91"/>
      <c r="GT90" s="91"/>
      <c r="GU90" s="91"/>
      <c r="GV90" s="91"/>
      <c r="GW90" s="91"/>
      <c r="GX90" s="91"/>
      <c r="GY90" s="91"/>
      <c r="GZ90" s="91"/>
      <c r="HA90" s="91"/>
      <c r="HB90" s="91"/>
      <c r="HC90" s="91"/>
      <c r="HD90" s="91"/>
      <c r="HE90" s="91"/>
      <c r="HF90" s="91"/>
      <c r="HG90" s="91"/>
      <c r="HH90" s="91"/>
      <c r="HI90" s="91"/>
      <c r="HJ90" s="91"/>
      <c r="HK90" s="91"/>
      <c r="HL90" s="91"/>
      <c r="HM90" s="91"/>
      <c r="HN90" s="91"/>
      <c r="HO90" s="91"/>
      <c r="HP90" s="91"/>
      <c r="HQ90" s="91"/>
      <c r="HR90" s="91"/>
      <c r="HS90" s="91"/>
      <c r="HT90" s="91"/>
      <c r="HU90" s="91"/>
      <c r="HV90" s="91"/>
      <c r="HW90" s="91"/>
      <c r="HX90" s="91"/>
      <c r="HY90" s="91"/>
      <c r="HZ90" s="91"/>
      <c r="IA90" s="91"/>
      <c r="IB90" s="91"/>
      <c r="IC90" s="91"/>
      <c r="ID90" s="91"/>
      <c r="IE90" s="91"/>
      <c r="IF90" s="91"/>
      <c r="IG90" s="91"/>
      <c r="IH90" s="91"/>
      <c r="II90" s="91"/>
      <c r="IJ90" s="91"/>
      <c r="IK90" s="91"/>
      <c r="IL90" s="91"/>
      <c r="IM90" s="91"/>
      <c r="IN90" s="91"/>
      <c r="IO90" s="91"/>
      <c r="IP90" s="91"/>
      <c r="IQ90" s="91"/>
      <c r="IR90" s="91"/>
      <c r="IS90" s="91"/>
      <c r="IT90" s="91"/>
      <c r="IU90" s="91"/>
      <c r="IV90" s="91"/>
      <c r="IW90" s="91"/>
      <c r="IX90" s="91"/>
      <c r="IY90" s="91"/>
      <c r="IZ90" s="91"/>
      <c r="JA90" s="91"/>
      <c r="JB90" s="91"/>
      <c r="JC90" s="91"/>
      <c r="JD90" s="91"/>
      <c r="JE90" s="91"/>
      <c r="JF90" s="91"/>
      <c r="JG90" s="91"/>
      <c r="JH90" s="91"/>
      <c r="JI90" s="91"/>
      <c r="JJ90" s="91"/>
      <c r="JK90" s="91"/>
      <c r="JL90" s="91"/>
      <c r="JM90" s="91"/>
      <c r="JN90" s="91"/>
      <c r="JO90" s="91"/>
      <c r="JP90" s="91"/>
      <c r="JQ90" s="91"/>
      <c r="JR90" s="91"/>
      <c r="JS90" s="91"/>
      <c r="JT90" s="91"/>
      <c r="JU90" s="91"/>
      <c r="JV90" s="91"/>
      <c r="JW90" s="91"/>
      <c r="JX90" s="91"/>
      <c r="JY90" s="91"/>
      <c r="JZ90" s="91"/>
      <c r="KA90" s="91"/>
      <c r="KB90" s="91"/>
      <c r="KC90" s="91"/>
      <c r="KD90" s="91"/>
      <c r="KE90" s="91"/>
      <c r="KF90" s="91"/>
      <c r="KG90" s="91"/>
      <c r="KH90" s="91"/>
      <c r="KI90" s="91"/>
      <c r="KJ90" s="91"/>
      <c r="KK90" s="91"/>
      <c r="KL90" s="91"/>
      <c r="KM90" s="91"/>
      <c r="KN90" s="91"/>
      <c r="KO90" s="91"/>
      <c r="KP90" s="91"/>
      <c r="KQ90" s="91"/>
      <c r="KR90" s="91"/>
      <c r="KS90" s="91"/>
      <c r="KT90" s="91"/>
      <c r="KU90" s="91"/>
      <c r="KV90" s="91"/>
      <c r="KW90" s="91"/>
      <c r="KX90" s="91"/>
      <c r="KY90" s="91"/>
      <c r="KZ90" s="91"/>
      <c r="LA90" s="91"/>
      <c r="LB90" s="91"/>
      <c r="LC90" s="91"/>
      <c r="LD90" s="91"/>
      <c r="LE90" s="91"/>
      <c r="LF90" s="91"/>
      <c r="LG90" s="91"/>
      <c r="LH90" s="91"/>
      <c r="LI90" s="91"/>
      <c r="LJ90" s="91"/>
      <c r="LK90" s="91"/>
      <c r="LL90" s="91"/>
      <c r="LM90" s="91"/>
      <c r="LN90" s="91"/>
      <c r="LO90" s="91"/>
      <c r="LP90" s="91"/>
      <c r="LQ90" s="91"/>
      <c r="LR90" s="91"/>
      <c r="LS90" s="91"/>
      <c r="LT90" s="91"/>
      <c r="LU90" s="91"/>
      <c r="LV90" s="91"/>
      <c r="LW90" s="91"/>
      <c r="LX90" s="91"/>
      <c r="LY90" s="91"/>
      <c r="LZ90" s="91"/>
      <c r="MA90" s="91"/>
      <c r="MB90" s="91"/>
      <c r="MC90" s="91"/>
      <c r="MD90" s="91"/>
      <c r="ME90" s="91"/>
      <c r="MF90" s="91"/>
      <c r="MG90" s="91"/>
      <c r="MH90" s="91"/>
      <c r="MI90" s="91"/>
      <c r="MJ90" s="91"/>
      <c r="MK90" s="91"/>
      <c r="ML90" s="91"/>
      <c r="MM90" s="91"/>
      <c r="MN90" s="91"/>
      <c r="MO90" s="91"/>
      <c r="MP90" s="91"/>
      <c r="MQ90" s="91"/>
      <c r="MR90" s="91"/>
      <c r="MS90" s="91"/>
      <c r="MT90" s="91"/>
      <c r="MU90" s="91"/>
      <c r="MV90" s="91"/>
      <c r="MW90" s="91"/>
      <c r="MX90" s="91"/>
      <c r="MY90" s="91"/>
      <c r="MZ90" s="91"/>
      <c r="NA90" s="91"/>
      <c r="NB90" s="91"/>
      <c r="NC90" s="91"/>
      <c r="ND90" s="91"/>
      <c r="NE90" s="91"/>
      <c r="NF90" s="91"/>
      <c r="NG90" s="91"/>
      <c r="NH90" s="91"/>
      <c r="NI90" s="91"/>
      <c r="NJ90" s="91"/>
      <c r="NK90" s="91"/>
      <c r="NL90" s="91"/>
      <c r="NM90" s="91"/>
      <c r="NN90" s="91"/>
      <c r="NO90" s="91"/>
      <c r="NP90" s="91"/>
      <c r="NQ90" s="91"/>
      <c r="NR90" s="91"/>
      <c r="NS90" s="91"/>
      <c r="NT90" s="91"/>
      <c r="NU90" s="91"/>
      <c r="NV90" s="91"/>
      <c r="NW90" s="91"/>
      <c r="NX90" s="91"/>
      <c r="NY90" s="91"/>
      <c r="NZ90" s="91"/>
      <c r="OA90" s="91"/>
      <c r="OB90" s="91"/>
      <c r="OC90" s="91"/>
      <c r="OD90" s="91"/>
      <c r="OE90" s="91"/>
      <c r="OF90" s="91"/>
      <c r="OG90" s="91"/>
      <c r="OH90" s="91"/>
      <c r="OI90" s="91"/>
      <c r="OJ90" s="91"/>
      <c r="OK90" s="91"/>
      <c r="OL90" s="91"/>
      <c r="OM90" s="91"/>
      <c r="ON90" s="91"/>
      <c r="OO90" s="91"/>
      <c r="OP90" s="91"/>
      <c r="OQ90" s="91"/>
      <c r="OR90" s="91"/>
      <c r="OS90" s="91"/>
      <c r="OT90" s="91"/>
      <c r="OU90" s="91"/>
      <c r="OV90" s="91"/>
      <c r="OW90" s="91"/>
      <c r="OX90" s="91"/>
      <c r="OY90" s="91"/>
      <c r="OZ90" s="91"/>
      <c r="PA90" s="91"/>
      <c r="PB90" s="91"/>
      <c r="PC90" s="91"/>
      <c r="PD90" s="91"/>
      <c r="PE90" s="91"/>
      <c r="PF90" s="91"/>
      <c r="PG90" s="91"/>
      <c r="PH90" s="91"/>
      <c r="PI90" s="91"/>
      <c r="PJ90" s="91"/>
      <c r="PK90" s="91"/>
      <c r="PL90" s="91"/>
      <c r="PM90" s="91"/>
      <c r="PN90" s="91"/>
      <c r="PO90" s="91"/>
      <c r="PP90" s="91"/>
      <c r="PQ90" s="91"/>
      <c r="PR90" s="91"/>
      <c r="PS90" s="91"/>
      <c r="PT90" s="91"/>
      <c r="PU90" s="91"/>
      <c r="PV90" s="91"/>
      <c r="PW90" s="91"/>
      <c r="PX90" s="91"/>
      <c r="PY90" s="91"/>
      <c r="PZ90" s="91"/>
      <c r="QA90" s="91"/>
      <c r="QB90" s="91"/>
      <c r="QC90" s="91"/>
      <c r="QD90" s="91"/>
      <c r="QE90" s="91"/>
      <c r="QF90" s="91"/>
      <c r="QG90" s="91"/>
      <c r="QH90" s="91"/>
      <c r="QI90" s="91"/>
      <c r="QJ90" s="91"/>
      <c r="QK90" s="91"/>
      <c r="QL90" s="91"/>
      <c r="QM90" s="91"/>
      <c r="QN90" s="91"/>
      <c r="QO90" s="91"/>
      <c r="QP90" s="91"/>
      <c r="QQ90" s="91"/>
      <c r="QR90" s="91"/>
      <c r="QS90" s="91"/>
      <c r="QT90" s="91"/>
      <c r="QU90" s="91"/>
      <c r="QV90" s="91"/>
      <c r="QW90" s="91"/>
      <c r="QX90" s="91"/>
      <c r="QY90" s="91"/>
      <c r="QZ90" s="91"/>
      <c r="RA90" s="91"/>
      <c r="RB90" s="91"/>
      <c r="RC90" s="91"/>
      <c r="RD90" s="91"/>
      <c r="RE90" s="91"/>
      <c r="RF90" s="91"/>
      <c r="RG90" s="91"/>
      <c r="RH90" s="91"/>
      <c r="RI90" s="91"/>
      <c r="RJ90" s="91"/>
      <c r="RK90" s="91"/>
      <c r="RL90" s="91"/>
      <c r="RM90" s="91"/>
      <c r="RN90" s="91"/>
      <c r="RO90" s="91"/>
      <c r="RP90" s="91"/>
      <c r="RQ90" s="91"/>
      <c r="RR90" s="91"/>
      <c r="RS90" s="91"/>
      <c r="RT90" s="91"/>
      <c r="RU90" s="91"/>
      <c r="RV90" s="91"/>
      <c r="RW90" s="91"/>
      <c r="RX90" s="91"/>
      <c r="RY90" s="91"/>
      <c r="RZ90" s="91"/>
      <c r="SA90" s="91"/>
      <c r="SB90" s="91"/>
      <c r="SC90" s="91"/>
      <c r="SD90" s="91"/>
      <c r="SE90" s="91"/>
      <c r="SF90" s="91"/>
      <c r="SG90" s="91"/>
      <c r="SH90" s="91"/>
      <c r="SI90" s="91"/>
      <c r="SJ90" s="91"/>
      <c r="SK90" s="91"/>
      <c r="SL90" s="91"/>
      <c r="SM90" s="91"/>
      <c r="SN90" s="91"/>
      <c r="SO90" s="91"/>
      <c r="SP90" s="91"/>
      <c r="SQ90" s="91"/>
      <c r="SR90" s="91"/>
      <c r="SS90" s="91"/>
      <c r="ST90" s="91"/>
      <c r="SU90" s="91"/>
      <c r="SV90" s="91"/>
      <c r="SW90" s="91"/>
      <c r="SX90" s="91"/>
      <c r="SY90" s="91"/>
      <c r="SZ90" s="91"/>
      <c r="TA90" s="91"/>
      <c r="TB90" s="91"/>
      <c r="TC90" s="91"/>
      <c r="TD90" s="91"/>
      <c r="TE90" s="91"/>
      <c r="TF90" s="91"/>
      <c r="TG90" s="91"/>
      <c r="TH90" s="91"/>
      <c r="TI90" s="91"/>
      <c r="TJ90" s="91"/>
      <c r="TK90" s="91"/>
      <c r="TL90" s="91"/>
      <c r="TM90" s="91"/>
      <c r="TN90" s="91"/>
      <c r="TO90" s="91"/>
      <c r="TP90" s="91"/>
      <c r="TQ90" s="91"/>
      <c r="TR90" s="91"/>
      <c r="TS90" s="91"/>
      <c r="TT90" s="91"/>
      <c r="TU90" s="91"/>
      <c r="TV90" s="91"/>
      <c r="TW90" s="91"/>
      <c r="TX90" s="91"/>
      <c r="TY90" s="91"/>
      <c r="TZ90" s="91"/>
      <c r="UA90" s="91"/>
      <c r="UB90" s="91"/>
      <c r="UC90" s="91"/>
      <c r="UD90" s="91"/>
      <c r="UE90" s="91"/>
      <c r="UF90" s="91"/>
      <c r="UG90" s="91"/>
      <c r="UH90" s="91"/>
      <c r="UI90" s="91"/>
      <c r="UJ90" s="91"/>
      <c r="UK90" s="91"/>
      <c r="UL90" s="91"/>
      <c r="UM90" s="91"/>
      <c r="UN90" s="91"/>
      <c r="UO90" s="91"/>
      <c r="UP90" s="91"/>
      <c r="UQ90" s="91"/>
      <c r="UR90" s="91"/>
      <c r="US90" s="91"/>
      <c r="UT90" s="91"/>
      <c r="UU90" s="91"/>
      <c r="UV90" s="91"/>
      <c r="UW90" s="91"/>
      <c r="UX90" s="91"/>
      <c r="UY90" s="91"/>
      <c r="UZ90" s="91"/>
      <c r="VA90" s="91"/>
      <c r="VB90" s="91"/>
      <c r="VC90" s="91"/>
      <c r="VD90" s="91"/>
      <c r="VE90" s="91"/>
      <c r="VF90" s="91"/>
      <c r="VG90" s="91"/>
      <c r="VH90" s="91"/>
      <c r="VI90" s="91"/>
      <c r="VJ90" s="91"/>
      <c r="VK90" s="91"/>
      <c r="VL90" s="91"/>
      <c r="VM90" s="91"/>
      <c r="VN90" s="91"/>
      <c r="VO90" s="91"/>
      <c r="VP90" s="91"/>
      <c r="VQ90" s="91"/>
      <c r="VR90" s="91"/>
      <c r="VS90" s="91"/>
      <c r="VT90" s="91"/>
      <c r="VU90" s="91"/>
      <c r="VV90" s="91"/>
      <c r="VW90" s="91"/>
      <c r="VX90" s="91"/>
      <c r="VY90" s="91"/>
      <c r="VZ90" s="91"/>
      <c r="WA90" s="91"/>
      <c r="WB90" s="91"/>
      <c r="WC90" s="91"/>
      <c r="WD90" s="91"/>
      <c r="WE90" s="91"/>
      <c r="WF90" s="91"/>
      <c r="WG90" s="91"/>
      <c r="WH90" s="91"/>
      <c r="WI90" s="91"/>
      <c r="WJ90" s="91"/>
      <c r="WK90" s="91"/>
      <c r="WL90" s="91"/>
      <c r="WM90" s="91"/>
      <c r="WN90" s="91"/>
      <c r="WO90" s="91"/>
      <c r="WP90" s="91"/>
      <c r="WQ90" s="91"/>
      <c r="WR90" s="91"/>
      <c r="WS90" s="91"/>
      <c r="WT90" s="91"/>
      <c r="WU90" s="91"/>
      <c r="WV90" s="91"/>
      <c r="WW90" s="91"/>
      <c r="WX90" s="91"/>
      <c r="WY90" s="91"/>
      <c r="WZ90" s="91"/>
      <c r="XA90" s="91"/>
      <c r="XB90" s="91"/>
      <c r="XC90" s="91"/>
      <c r="XD90" s="91"/>
      <c r="XE90" s="91"/>
      <c r="XF90" s="91"/>
      <c r="XG90" s="91"/>
      <c r="XH90" s="91"/>
      <c r="XI90" s="91"/>
      <c r="XJ90" s="91"/>
      <c r="XK90" s="91"/>
      <c r="XL90" s="91"/>
      <c r="XM90" s="91"/>
      <c r="XN90" s="91"/>
      <c r="XO90" s="91"/>
      <c r="XP90" s="91"/>
      <c r="XQ90" s="91"/>
      <c r="XR90" s="91"/>
      <c r="XS90" s="91"/>
      <c r="XT90" s="91"/>
      <c r="XU90" s="91"/>
      <c r="XV90" s="91"/>
      <c r="XW90" s="91"/>
      <c r="XX90" s="91"/>
      <c r="XY90" s="91"/>
      <c r="XZ90" s="91"/>
      <c r="YA90" s="91"/>
      <c r="YB90" s="91"/>
      <c r="YC90" s="91"/>
      <c r="YD90" s="91"/>
      <c r="YE90" s="91"/>
      <c r="YF90" s="91"/>
      <c r="YG90" s="91"/>
      <c r="YH90" s="91"/>
      <c r="YI90" s="91"/>
      <c r="YJ90" s="91"/>
      <c r="YK90" s="91"/>
      <c r="YL90" s="91"/>
      <c r="YM90" s="91"/>
      <c r="YN90" s="91"/>
      <c r="YO90" s="91"/>
      <c r="YP90" s="91"/>
      <c r="YQ90" s="91"/>
      <c r="YR90" s="91"/>
      <c r="YS90" s="91"/>
      <c r="YT90" s="91"/>
      <c r="YU90" s="91"/>
      <c r="YV90" s="91"/>
      <c r="YW90" s="91"/>
      <c r="YX90" s="91"/>
      <c r="YY90" s="91"/>
      <c r="YZ90" s="91"/>
      <c r="ZA90" s="91"/>
      <c r="ZB90" s="91"/>
      <c r="ZC90" s="91"/>
      <c r="ZD90" s="91"/>
      <c r="ZE90" s="91"/>
      <c r="ZF90" s="91"/>
      <c r="ZG90" s="91"/>
      <c r="ZH90" s="91"/>
      <c r="ZI90" s="91"/>
      <c r="ZJ90" s="91"/>
      <c r="ZK90" s="91"/>
      <c r="ZL90" s="91"/>
      <c r="ZM90" s="91"/>
      <c r="ZN90" s="91"/>
      <c r="ZO90" s="91"/>
      <c r="ZP90" s="91"/>
      <c r="ZQ90" s="91"/>
      <c r="ZR90" s="91"/>
      <c r="ZS90" s="91"/>
      <c r="ZT90" s="91"/>
      <c r="ZU90" s="91"/>
      <c r="ZV90" s="91"/>
      <c r="ZW90" s="91"/>
      <c r="ZX90" s="91"/>
      <c r="ZY90" s="91"/>
      <c r="ZZ90" s="91"/>
      <c r="AAA90" s="91"/>
      <c r="AAB90" s="91"/>
      <c r="AAC90" s="91"/>
      <c r="AAD90" s="91"/>
      <c r="AAE90" s="91"/>
      <c r="AAF90" s="91"/>
      <c r="AAG90" s="91"/>
      <c r="AAH90" s="91"/>
      <c r="AAI90" s="91"/>
      <c r="AAJ90" s="91"/>
      <c r="AAK90" s="91"/>
      <c r="AAL90" s="91"/>
      <c r="AAM90" s="91"/>
      <c r="AAN90" s="91"/>
      <c r="AAO90" s="91"/>
      <c r="AAP90" s="91"/>
      <c r="AAQ90" s="91"/>
      <c r="AAR90" s="91"/>
      <c r="AAS90" s="91"/>
      <c r="AAT90" s="91"/>
      <c r="AAU90" s="91"/>
      <c r="AAV90" s="91"/>
      <c r="AAW90" s="91"/>
      <c r="AAX90" s="91"/>
      <c r="AAY90" s="91"/>
      <c r="AAZ90" s="91"/>
      <c r="ABA90" s="91"/>
      <c r="ABB90" s="91"/>
      <c r="ABC90" s="91"/>
      <c r="ABD90" s="91"/>
      <c r="ABE90" s="91"/>
      <c r="ABF90" s="91"/>
      <c r="ABG90" s="91"/>
      <c r="ABH90" s="91"/>
      <c r="ABI90" s="91"/>
      <c r="ABJ90" s="91"/>
      <c r="ABK90" s="91"/>
      <c r="ABL90" s="91"/>
      <c r="ABM90" s="91"/>
      <c r="ABN90" s="91"/>
      <c r="ABO90" s="91"/>
      <c r="ABP90" s="91"/>
      <c r="ABQ90" s="91"/>
      <c r="ABR90" s="91"/>
      <c r="ABS90" s="91"/>
      <c r="ABT90" s="91"/>
      <c r="ABU90" s="91"/>
      <c r="ABV90" s="91"/>
      <c r="ABW90" s="91"/>
      <c r="ABX90" s="91"/>
      <c r="ABY90" s="91"/>
      <c r="ABZ90" s="91"/>
      <c r="ACA90" s="91"/>
      <c r="ACB90" s="91"/>
      <c r="ACC90" s="91"/>
      <c r="ACD90" s="91"/>
      <c r="ACE90" s="91"/>
      <c r="ACF90" s="91"/>
      <c r="ACG90" s="91"/>
      <c r="ACH90" s="91"/>
      <c r="ACI90" s="91"/>
      <c r="ACJ90" s="91"/>
      <c r="ACK90" s="91"/>
      <c r="ACL90" s="91"/>
      <c r="ACM90" s="91"/>
      <c r="ACN90" s="91"/>
      <c r="ACO90" s="91"/>
      <c r="ACP90" s="91"/>
      <c r="ACQ90" s="91"/>
      <c r="ACR90" s="91"/>
      <c r="ACS90" s="91"/>
      <c r="ACT90" s="91"/>
      <c r="ACU90" s="91"/>
      <c r="ACV90" s="91"/>
      <c r="ACW90" s="91"/>
      <c r="ACX90" s="91"/>
      <c r="ACY90" s="91"/>
      <c r="ACZ90" s="91"/>
      <c r="ADA90" s="91"/>
      <c r="ADB90" s="91"/>
      <c r="ADC90" s="91"/>
      <c r="ADD90" s="91"/>
      <c r="ADE90" s="91"/>
      <c r="ADF90" s="91"/>
      <c r="ADG90" s="91"/>
      <c r="ADH90" s="91"/>
      <c r="ADI90" s="91"/>
      <c r="ADJ90" s="91"/>
      <c r="ADK90" s="91"/>
      <c r="ADL90" s="91"/>
      <c r="ADM90" s="91"/>
      <c r="ADN90" s="91"/>
      <c r="ADO90" s="91"/>
      <c r="ADP90" s="91"/>
      <c r="ADQ90" s="91"/>
      <c r="ADR90" s="91"/>
      <c r="ADS90" s="91"/>
      <c r="ADT90" s="91"/>
      <c r="ADU90" s="91"/>
      <c r="ADV90" s="91"/>
      <c r="ADW90" s="91"/>
      <c r="ADX90" s="91"/>
      <c r="ADY90" s="91"/>
      <c r="ADZ90" s="91"/>
      <c r="AEA90" s="91"/>
      <c r="AEB90" s="91"/>
      <c r="AEC90" s="91"/>
      <c r="AED90" s="91"/>
      <c r="AEE90" s="91"/>
      <c r="AEF90" s="91"/>
      <c r="AEG90" s="91"/>
      <c r="AEH90" s="91"/>
      <c r="AEI90" s="91"/>
      <c r="AEJ90" s="91"/>
      <c r="AEK90" s="91"/>
      <c r="AEL90" s="91"/>
      <c r="AEM90" s="91"/>
      <c r="AEN90" s="91"/>
      <c r="AEO90" s="91"/>
      <c r="AEP90" s="91"/>
      <c r="AEQ90" s="91"/>
      <c r="AER90" s="91"/>
      <c r="AES90" s="91"/>
      <c r="AET90" s="91"/>
      <c r="AEU90" s="91"/>
      <c r="AEV90" s="91"/>
      <c r="AEW90" s="91"/>
      <c r="AEX90" s="91"/>
      <c r="AEY90" s="91"/>
      <c r="AEZ90" s="91"/>
      <c r="AFA90" s="91"/>
      <c r="AFB90" s="91"/>
      <c r="AFC90" s="91"/>
      <c r="AFD90" s="91"/>
      <c r="AFE90" s="91"/>
      <c r="AFF90" s="91"/>
      <c r="AFG90" s="91"/>
      <c r="AFH90" s="91"/>
      <c r="AFI90" s="91"/>
      <c r="AFJ90" s="91"/>
      <c r="AFK90" s="91"/>
      <c r="AFL90" s="91"/>
      <c r="AFM90" s="91"/>
      <c r="AFN90" s="91"/>
      <c r="AFO90" s="91"/>
      <c r="AFP90" s="91"/>
      <c r="AFQ90" s="91"/>
      <c r="AFR90" s="91"/>
      <c r="AFS90" s="91"/>
      <c r="AFT90" s="91"/>
      <c r="AFU90" s="91"/>
      <c r="AFV90" s="91"/>
      <c r="AFW90" s="91"/>
      <c r="AFX90" s="91"/>
      <c r="AFY90" s="91"/>
      <c r="AFZ90" s="91"/>
      <c r="AGA90" s="91"/>
      <c r="AGB90" s="91"/>
      <c r="AGC90" s="91"/>
      <c r="AGD90" s="91"/>
      <c r="AGE90" s="91"/>
      <c r="AGF90" s="91"/>
      <c r="AGG90" s="91"/>
      <c r="AGH90" s="91"/>
      <c r="AGI90" s="91"/>
      <c r="AGJ90" s="91"/>
      <c r="AGK90" s="91"/>
      <c r="AGL90" s="91"/>
      <c r="AGM90" s="91"/>
      <c r="AGN90" s="91"/>
      <c r="AGO90" s="91"/>
      <c r="AGP90" s="91"/>
      <c r="AGQ90" s="91"/>
      <c r="AGR90" s="91"/>
      <c r="AGS90" s="91"/>
      <c r="AGT90" s="91"/>
      <c r="AGU90" s="91"/>
      <c r="AGV90" s="91"/>
      <c r="AGW90" s="91"/>
      <c r="AGX90" s="91"/>
      <c r="AGY90" s="91"/>
      <c r="AGZ90" s="91"/>
      <c r="AHA90" s="91"/>
      <c r="AHB90" s="91"/>
      <c r="AHC90" s="91"/>
      <c r="AHD90" s="91"/>
      <c r="AHE90" s="91"/>
      <c r="AHF90" s="91"/>
      <c r="AHG90" s="91"/>
      <c r="AHH90" s="91"/>
      <c r="AHI90" s="91"/>
      <c r="AHJ90" s="91"/>
      <c r="AHK90" s="91"/>
      <c r="AHL90" s="91"/>
      <c r="AHM90" s="91"/>
      <c r="AHN90" s="91"/>
      <c r="AHO90" s="91"/>
      <c r="AHP90" s="91"/>
      <c r="AHQ90" s="91"/>
      <c r="AHR90" s="91"/>
      <c r="AHS90" s="91"/>
      <c r="AHT90" s="91"/>
      <c r="AHU90" s="91"/>
      <c r="AHV90" s="91"/>
      <c r="AHW90" s="91"/>
      <c r="AHX90" s="91"/>
      <c r="AHY90" s="91"/>
      <c r="AHZ90" s="91"/>
      <c r="AIA90" s="91"/>
      <c r="AIB90" s="91"/>
      <c r="AIC90" s="91"/>
      <c r="AID90" s="91"/>
      <c r="AIE90" s="91"/>
      <c r="AIF90" s="91"/>
      <c r="AIG90" s="91"/>
      <c r="AIH90" s="91"/>
      <c r="AII90" s="91"/>
      <c r="AIJ90" s="91"/>
      <c r="AIK90" s="91"/>
      <c r="AIL90" s="91"/>
      <c r="AIM90" s="91"/>
      <c r="AIN90" s="91"/>
      <c r="AIO90" s="91"/>
      <c r="AIP90" s="91"/>
      <c r="AIQ90" s="91"/>
      <c r="AIR90" s="91"/>
      <c r="AIS90" s="91"/>
      <c r="AIT90" s="91"/>
      <c r="AIU90" s="91"/>
      <c r="AIV90" s="91"/>
      <c r="AIW90" s="91"/>
      <c r="AIX90" s="91"/>
      <c r="AIY90" s="91"/>
      <c r="AIZ90" s="91"/>
      <c r="AJA90" s="91"/>
      <c r="AJB90" s="91"/>
      <c r="AJC90" s="91"/>
      <c r="AJD90" s="91"/>
      <c r="AJE90" s="91"/>
      <c r="AJF90" s="91"/>
      <c r="AJG90" s="91"/>
      <c r="AJH90" s="91"/>
      <c r="AJI90" s="91"/>
      <c r="AJJ90" s="91"/>
      <c r="AJK90" s="91"/>
      <c r="AJL90" s="91"/>
      <c r="AJM90" s="91"/>
      <c r="AJN90" s="91"/>
      <c r="AJO90" s="91"/>
      <c r="AJP90" s="91"/>
      <c r="AJQ90" s="91"/>
      <c r="AJR90" s="91"/>
      <c r="AJS90" s="91"/>
      <c r="AJT90" s="91"/>
      <c r="AJU90" s="91"/>
      <c r="AJV90" s="91"/>
      <c r="AJW90" s="91"/>
      <c r="AJX90" s="91"/>
      <c r="AJY90" s="91"/>
      <c r="AJZ90" s="91"/>
      <c r="AKA90" s="91"/>
      <c r="AKB90" s="91"/>
      <c r="AKC90" s="91"/>
      <c r="AKD90" s="91"/>
      <c r="AKE90" s="91"/>
      <c r="AKF90" s="91"/>
      <c r="AKG90" s="91"/>
      <c r="AKH90" s="91"/>
      <c r="AKI90" s="91"/>
      <c r="AKJ90" s="91"/>
      <c r="AKK90" s="91"/>
      <c r="AKL90" s="91"/>
      <c r="AKM90" s="91"/>
      <c r="AKN90" s="91"/>
      <c r="AKO90" s="91"/>
      <c r="AKP90" s="91"/>
      <c r="AKQ90" s="91"/>
      <c r="AKR90" s="91"/>
      <c r="AKS90" s="91"/>
      <c r="AKT90" s="91"/>
      <c r="AKU90" s="91"/>
      <c r="AKV90" s="91"/>
      <c r="AKW90" s="91"/>
      <c r="AKX90" s="91"/>
      <c r="AKY90" s="91"/>
      <c r="AKZ90" s="91"/>
      <c r="ALA90" s="91"/>
      <c r="ALB90" s="91"/>
      <c r="ALC90" s="91"/>
      <c r="ALD90" s="91"/>
      <c r="ALE90" s="91"/>
      <c r="ALF90" s="91"/>
      <c r="ALG90" s="91"/>
      <c r="ALH90" s="91"/>
      <c r="ALI90" s="91"/>
      <c r="ALJ90" s="91"/>
      <c r="ALK90" s="91"/>
      <c r="ALL90" s="91"/>
      <c r="ALM90" s="91"/>
      <c r="ALN90" s="91"/>
      <c r="ALO90" s="91"/>
      <c r="ALP90" s="91"/>
      <c r="ALQ90" s="91"/>
      <c r="ALR90" s="91"/>
      <c r="ALS90" s="91"/>
      <c r="ALT90" s="91"/>
      <c r="ALU90" s="91"/>
      <c r="ALV90" s="91"/>
      <c r="ALW90" s="91"/>
      <c r="ALX90" s="91"/>
      <c r="ALY90" s="91"/>
      <c r="ALZ90" s="91"/>
      <c r="AMA90" s="91"/>
      <c r="AMB90" s="91"/>
      <c r="AMC90" s="91"/>
      <c r="AMD90" s="91"/>
      <c r="AME90" s="91"/>
      <c r="AMF90" s="91"/>
      <c r="AMG90" s="91"/>
      <c r="AMH90" s="91"/>
      <c r="AMI90" s="91"/>
      <c r="AMJ90" s="91"/>
    </row>
    <row r="91" spans="1:1024" x14ac:dyDescent="0.2">
      <c r="A91" s="91"/>
      <c r="B91" s="52" t="s">
        <v>65</v>
      </c>
      <c r="C91" s="53"/>
      <c r="D91" s="51"/>
      <c r="E91" s="43" t="e">
        <f t="shared" si="1"/>
        <v>#DIV/0!</v>
      </c>
      <c r="F91" s="91"/>
      <c r="G91" s="91"/>
      <c r="H91" s="91"/>
      <c r="I91" s="91"/>
      <c r="J91" s="91"/>
      <c r="K91" s="91"/>
      <c r="L91" s="91"/>
      <c r="M91" s="91"/>
      <c r="N91" s="91"/>
      <c r="O91" s="91"/>
      <c r="P91" s="91"/>
      <c r="Q91" s="91"/>
      <c r="R91" s="91"/>
      <c r="S91" s="91"/>
      <c r="T91" s="91"/>
      <c r="U91" s="91"/>
      <c r="V91" s="91"/>
      <c r="W91" s="91"/>
      <c r="X91" s="91"/>
      <c r="Y91" s="91"/>
      <c r="Z91" s="91"/>
      <c r="AA91" s="91"/>
      <c r="AB91" s="91"/>
      <c r="AC91" s="91"/>
      <c r="AD91" s="91"/>
      <c r="AE91" s="91"/>
      <c r="AF91" s="91"/>
      <c r="AG91" s="91"/>
      <c r="AH91" s="91"/>
      <c r="AI91" s="91"/>
      <c r="AJ91" s="91"/>
      <c r="AK91" s="91"/>
      <c r="AL91" s="91"/>
      <c r="AM91" s="91"/>
      <c r="AN91" s="91"/>
      <c r="AO91" s="91"/>
      <c r="AP91" s="91"/>
      <c r="AQ91" s="91"/>
      <c r="AR91" s="91"/>
      <c r="AS91" s="91"/>
      <c r="AT91" s="91"/>
      <c r="AU91" s="91"/>
      <c r="AV91" s="91"/>
      <c r="AW91" s="91"/>
      <c r="AX91" s="91"/>
      <c r="AY91" s="91"/>
      <c r="AZ91" s="91"/>
      <c r="BA91" s="91"/>
      <c r="BB91" s="91"/>
      <c r="BC91" s="91"/>
      <c r="BD91" s="91"/>
      <c r="BE91" s="91"/>
      <c r="BF91" s="91"/>
      <c r="BG91" s="91"/>
      <c r="BH91" s="91"/>
      <c r="BI91" s="91"/>
      <c r="BJ91" s="91"/>
      <c r="BK91" s="91"/>
      <c r="BL91" s="91"/>
      <c r="BM91" s="91"/>
      <c r="BN91" s="91"/>
      <c r="BO91" s="91"/>
      <c r="BP91" s="91"/>
      <c r="BQ91" s="91"/>
      <c r="BR91" s="91"/>
      <c r="BS91" s="91"/>
      <c r="BT91" s="91"/>
      <c r="BU91" s="91"/>
      <c r="BV91" s="91"/>
      <c r="BW91" s="91"/>
      <c r="BX91" s="91"/>
      <c r="BY91" s="91"/>
      <c r="BZ91" s="91"/>
      <c r="CA91" s="91"/>
      <c r="CB91" s="91"/>
      <c r="CC91" s="91"/>
      <c r="CD91" s="91"/>
      <c r="CE91" s="91"/>
      <c r="CF91" s="91"/>
      <c r="CG91" s="91"/>
      <c r="CH91" s="91"/>
      <c r="CI91" s="91"/>
      <c r="CJ91" s="91"/>
      <c r="CK91" s="91"/>
      <c r="CL91" s="91"/>
      <c r="CM91" s="91"/>
      <c r="CN91" s="91"/>
      <c r="CO91" s="91"/>
      <c r="CP91" s="91"/>
      <c r="CQ91" s="91"/>
      <c r="CR91" s="91"/>
      <c r="CS91" s="91"/>
      <c r="CT91" s="91"/>
      <c r="CU91" s="91"/>
      <c r="CV91" s="91"/>
      <c r="CW91" s="91"/>
      <c r="CX91" s="91"/>
      <c r="CY91" s="91"/>
      <c r="CZ91" s="91"/>
      <c r="DA91" s="91"/>
      <c r="DB91" s="91"/>
      <c r="DC91" s="91"/>
      <c r="DD91" s="91"/>
      <c r="DE91" s="91"/>
      <c r="DF91" s="91"/>
      <c r="DG91" s="91"/>
      <c r="DH91" s="91"/>
      <c r="DI91" s="91"/>
      <c r="DJ91" s="91"/>
      <c r="DK91" s="91"/>
      <c r="DL91" s="91"/>
      <c r="DM91" s="91"/>
      <c r="DN91" s="91"/>
      <c r="DO91" s="91"/>
      <c r="DP91" s="91"/>
      <c r="DQ91" s="91"/>
      <c r="DR91" s="91"/>
      <c r="DS91" s="91"/>
      <c r="DT91" s="91"/>
      <c r="DU91" s="91"/>
      <c r="DV91" s="91"/>
      <c r="DW91" s="91"/>
      <c r="DX91" s="91"/>
      <c r="DY91" s="91"/>
      <c r="DZ91" s="91"/>
      <c r="EA91" s="91"/>
      <c r="EB91" s="91"/>
      <c r="EC91" s="91"/>
      <c r="ED91" s="91"/>
      <c r="EE91" s="91"/>
      <c r="EF91" s="91"/>
      <c r="EG91" s="91"/>
      <c r="EH91" s="91"/>
      <c r="EI91" s="91"/>
      <c r="EJ91" s="91"/>
      <c r="EK91" s="91"/>
      <c r="EL91" s="91"/>
      <c r="EM91" s="91"/>
      <c r="EN91" s="91"/>
      <c r="EO91" s="91"/>
      <c r="EP91" s="91"/>
      <c r="EQ91" s="91"/>
      <c r="ER91" s="91"/>
      <c r="ES91" s="91"/>
      <c r="ET91" s="91"/>
      <c r="EU91" s="91"/>
      <c r="EV91" s="91"/>
      <c r="EW91" s="91"/>
      <c r="EX91" s="91"/>
      <c r="EY91" s="91"/>
      <c r="EZ91" s="91"/>
      <c r="FA91" s="91"/>
      <c r="FB91" s="91"/>
      <c r="FC91" s="91"/>
      <c r="FD91" s="91"/>
      <c r="FE91" s="91"/>
      <c r="FF91" s="91"/>
      <c r="FG91" s="91"/>
      <c r="FH91" s="91"/>
      <c r="FI91" s="91"/>
      <c r="FJ91" s="91"/>
      <c r="FK91" s="91"/>
      <c r="FL91" s="91"/>
      <c r="FM91" s="91"/>
      <c r="FN91" s="91"/>
      <c r="FO91" s="91"/>
      <c r="FP91" s="91"/>
      <c r="FQ91" s="91"/>
      <c r="FR91" s="91"/>
      <c r="FS91" s="91"/>
      <c r="FT91" s="91"/>
      <c r="FU91" s="91"/>
      <c r="FV91" s="91"/>
      <c r="FW91" s="91"/>
      <c r="FX91" s="91"/>
      <c r="FY91" s="91"/>
      <c r="FZ91" s="91"/>
      <c r="GA91" s="91"/>
      <c r="GB91" s="91"/>
      <c r="GC91" s="91"/>
      <c r="GD91" s="91"/>
      <c r="GE91" s="91"/>
      <c r="GF91" s="91"/>
      <c r="GG91" s="91"/>
      <c r="GH91" s="91"/>
      <c r="GI91" s="91"/>
      <c r="GJ91" s="91"/>
      <c r="GK91" s="91"/>
      <c r="GL91" s="91"/>
      <c r="GM91" s="91"/>
      <c r="GN91" s="91"/>
      <c r="GO91" s="91"/>
      <c r="GP91" s="91"/>
      <c r="GQ91" s="91"/>
      <c r="GR91" s="91"/>
      <c r="GS91" s="91"/>
      <c r="GT91" s="91"/>
      <c r="GU91" s="91"/>
      <c r="GV91" s="91"/>
      <c r="GW91" s="91"/>
      <c r="GX91" s="91"/>
      <c r="GY91" s="91"/>
      <c r="GZ91" s="91"/>
      <c r="HA91" s="91"/>
      <c r="HB91" s="91"/>
      <c r="HC91" s="91"/>
      <c r="HD91" s="91"/>
      <c r="HE91" s="91"/>
      <c r="HF91" s="91"/>
      <c r="HG91" s="91"/>
      <c r="HH91" s="91"/>
      <c r="HI91" s="91"/>
      <c r="HJ91" s="91"/>
      <c r="HK91" s="91"/>
      <c r="HL91" s="91"/>
      <c r="HM91" s="91"/>
      <c r="HN91" s="91"/>
      <c r="HO91" s="91"/>
      <c r="HP91" s="91"/>
      <c r="HQ91" s="91"/>
      <c r="HR91" s="91"/>
      <c r="HS91" s="91"/>
      <c r="HT91" s="91"/>
      <c r="HU91" s="91"/>
      <c r="HV91" s="91"/>
      <c r="HW91" s="91"/>
      <c r="HX91" s="91"/>
      <c r="HY91" s="91"/>
      <c r="HZ91" s="91"/>
      <c r="IA91" s="91"/>
      <c r="IB91" s="91"/>
      <c r="IC91" s="91"/>
      <c r="ID91" s="91"/>
      <c r="IE91" s="91"/>
      <c r="IF91" s="91"/>
      <c r="IG91" s="91"/>
      <c r="IH91" s="91"/>
      <c r="II91" s="91"/>
      <c r="IJ91" s="91"/>
      <c r="IK91" s="91"/>
      <c r="IL91" s="91"/>
      <c r="IM91" s="91"/>
      <c r="IN91" s="91"/>
      <c r="IO91" s="91"/>
      <c r="IP91" s="91"/>
      <c r="IQ91" s="91"/>
      <c r="IR91" s="91"/>
      <c r="IS91" s="91"/>
      <c r="IT91" s="91"/>
      <c r="IU91" s="91"/>
      <c r="IV91" s="91"/>
      <c r="IW91" s="91"/>
      <c r="IX91" s="91"/>
      <c r="IY91" s="91"/>
      <c r="IZ91" s="91"/>
      <c r="JA91" s="91"/>
      <c r="JB91" s="91"/>
      <c r="JC91" s="91"/>
      <c r="JD91" s="91"/>
      <c r="JE91" s="91"/>
      <c r="JF91" s="91"/>
      <c r="JG91" s="91"/>
      <c r="JH91" s="91"/>
      <c r="JI91" s="91"/>
      <c r="JJ91" s="91"/>
      <c r="JK91" s="91"/>
      <c r="JL91" s="91"/>
      <c r="JM91" s="91"/>
      <c r="JN91" s="91"/>
      <c r="JO91" s="91"/>
      <c r="JP91" s="91"/>
      <c r="JQ91" s="91"/>
      <c r="JR91" s="91"/>
      <c r="JS91" s="91"/>
      <c r="JT91" s="91"/>
      <c r="JU91" s="91"/>
      <c r="JV91" s="91"/>
      <c r="JW91" s="91"/>
      <c r="JX91" s="91"/>
      <c r="JY91" s="91"/>
      <c r="JZ91" s="91"/>
      <c r="KA91" s="91"/>
      <c r="KB91" s="91"/>
      <c r="KC91" s="91"/>
      <c r="KD91" s="91"/>
      <c r="KE91" s="91"/>
      <c r="KF91" s="91"/>
      <c r="KG91" s="91"/>
      <c r="KH91" s="91"/>
      <c r="KI91" s="91"/>
      <c r="KJ91" s="91"/>
      <c r="KK91" s="91"/>
      <c r="KL91" s="91"/>
      <c r="KM91" s="91"/>
      <c r="KN91" s="91"/>
      <c r="KO91" s="91"/>
      <c r="KP91" s="91"/>
      <c r="KQ91" s="91"/>
      <c r="KR91" s="91"/>
      <c r="KS91" s="91"/>
      <c r="KT91" s="91"/>
      <c r="KU91" s="91"/>
      <c r="KV91" s="91"/>
      <c r="KW91" s="91"/>
      <c r="KX91" s="91"/>
      <c r="KY91" s="91"/>
      <c r="KZ91" s="91"/>
      <c r="LA91" s="91"/>
      <c r="LB91" s="91"/>
      <c r="LC91" s="91"/>
      <c r="LD91" s="91"/>
      <c r="LE91" s="91"/>
      <c r="LF91" s="91"/>
      <c r="LG91" s="91"/>
      <c r="LH91" s="91"/>
      <c r="LI91" s="91"/>
      <c r="LJ91" s="91"/>
      <c r="LK91" s="91"/>
      <c r="LL91" s="91"/>
      <c r="LM91" s="91"/>
      <c r="LN91" s="91"/>
      <c r="LO91" s="91"/>
      <c r="LP91" s="91"/>
      <c r="LQ91" s="91"/>
      <c r="LR91" s="91"/>
      <c r="LS91" s="91"/>
      <c r="LT91" s="91"/>
      <c r="LU91" s="91"/>
      <c r="LV91" s="91"/>
      <c r="LW91" s="91"/>
      <c r="LX91" s="91"/>
      <c r="LY91" s="91"/>
      <c r="LZ91" s="91"/>
      <c r="MA91" s="91"/>
      <c r="MB91" s="91"/>
      <c r="MC91" s="91"/>
      <c r="MD91" s="91"/>
      <c r="ME91" s="91"/>
      <c r="MF91" s="91"/>
      <c r="MG91" s="91"/>
      <c r="MH91" s="91"/>
      <c r="MI91" s="91"/>
      <c r="MJ91" s="91"/>
      <c r="MK91" s="91"/>
      <c r="ML91" s="91"/>
      <c r="MM91" s="91"/>
      <c r="MN91" s="91"/>
      <c r="MO91" s="91"/>
      <c r="MP91" s="91"/>
      <c r="MQ91" s="91"/>
      <c r="MR91" s="91"/>
      <c r="MS91" s="91"/>
      <c r="MT91" s="91"/>
      <c r="MU91" s="91"/>
      <c r="MV91" s="91"/>
      <c r="MW91" s="91"/>
      <c r="MX91" s="91"/>
      <c r="MY91" s="91"/>
      <c r="MZ91" s="91"/>
      <c r="NA91" s="91"/>
      <c r="NB91" s="91"/>
      <c r="NC91" s="91"/>
      <c r="ND91" s="91"/>
      <c r="NE91" s="91"/>
      <c r="NF91" s="91"/>
      <c r="NG91" s="91"/>
      <c r="NH91" s="91"/>
      <c r="NI91" s="91"/>
      <c r="NJ91" s="91"/>
      <c r="NK91" s="91"/>
      <c r="NL91" s="91"/>
      <c r="NM91" s="91"/>
      <c r="NN91" s="91"/>
      <c r="NO91" s="91"/>
      <c r="NP91" s="91"/>
      <c r="NQ91" s="91"/>
      <c r="NR91" s="91"/>
      <c r="NS91" s="91"/>
      <c r="NT91" s="91"/>
      <c r="NU91" s="91"/>
      <c r="NV91" s="91"/>
      <c r="NW91" s="91"/>
      <c r="NX91" s="91"/>
      <c r="NY91" s="91"/>
      <c r="NZ91" s="91"/>
      <c r="OA91" s="91"/>
      <c r="OB91" s="91"/>
      <c r="OC91" s="91"/>
      <c r="OD91" s="91"/>
      <c r="OE91" s="91"/>
      <c r="OF91" s="91"/>
      <c r="OG91" s="91"/>
      <c r="OH91" s="91"/>
      <c r="OI91" s="91"/>
      <c r="OJ91" s="91"/>
      <c r="OK91" s="91"/>
      <c r="OL91" s="91"/>
      <c r="OM91" s="91"/>
      <c r="ON91" s="91"/>
      <c r="OO91" s="91"/>
      <c r="OP91" s="91"/>
      <c r="OQ91" s="91"/>
      <c r="OR91" s="91"/>
      <c r="OS91" s="91"/>
      <c r="OT91" s="91"/>
      <c r="OU91" s="91"/>
      <c r="OV91" s="91"/>
      <c r="OW91" s="91"/>
      <c r="OX91" s="91"/>
      <c r="OY91" s="91"/>
      <c r="OZ91" s="91"/>
      <c r="PA91" s="91"/>
      <c r="PB91" s="91"/>
      <c r="PC91" s="91"/>
      <c r="PD91" s="91"/>
      <c r="PE91" s="91"/>
      <c r="PF91" s="91"/>
      <c r="PG91" s="91"/>
      <c r="PH91" s="91"/>
      <c r="PI91" s="91"/>
      <c r="PJ91" s="91"/>
      <c r="PK91" s="91"/>
      <c r="PL91" s="91"/>
      <c r="PM91" s="91"/>
      <c r="PN91" s="91"/>
      <c r="PO91" s="91"/>
      <c r="PP91" s="91"/>
      <c r="PQ91" s="91"/>
      <c r="PR91" s="91"/>
      <c r="PS91" s="91"/>
      <c r="PT91" s="91"/>
      <c r="PU91" s="91"/>
      <c r="PV91" s="91"/>
      <c r="PW91" s="91"/>
      <c r="PX91" s="91"/>
      <c r="PY91" s="91"/>
      <c r="PZ91" s="91"/>
      <c r="QA91" s="91"/>
      <c r="QB91" s="91"/>
      <c r="QC91" s="91"/>
      <c r="QD91" s="91"/>
      <c r="QE91" s="91"/>
      <c r="QF91" s="91"/>
      <c r="QG91" s="91"/>
      <c r="QH91" s="91"/>
      <c r="QI91" s="91"/>
      <c r="QJ91" s="91"/>
      <c r="QK91" s="91"/>
      <c r="QL91" s="91"/>
      <c r="QM91" s="91"/>
      <c r="QN91" s="91"/>
      <c r="QO91" s="91"/>
      <c r="QP91" s="91"/>
      <c r="QQ91" s="91"/>
      <c r="QR91" s="91"/>
      <c r="QS91" s="91"/>
      <c r="QT91" s="91"/>
      <c r="QU91" s="91"/>
      <c r="QV91" s="91"/>
      <c r="QW91" s="91"/>
      <c r="QX91" s="91"/>
      <c r="QY91" s="91"/>
      <c r="QZ91" s="91"/>
      <c r="RA91" s="91"/>
      <c r="RB91" s="91"/>
      <c r="RC91" s="91"/>
      <c r="RD91" s="91"/>
      <c r="RE91" s="91"/>
      <c r="RF91" s="91"/>
      <c r="RG91" s="91"/>
      <c r="RH91" s="91"/>
      <c r="RI91" s="91"/>
      <c r="RJ91" s="91"/>
      <c r="RK91" s="91"/>
      <c r="RL91" s="91"/>
      <c r="RM91" s="91"/>
      <c r="RN91" s="91"/>
      <c r="RO91" s="91"/>
      <c r="RP91" s="91"/>
      <c r="RQ91" s="91"/>
      <c r="RR91" s="91"/>
      <c r="RS91" s="91"/>
      <c r="RT91" s="91"/>
      <c r="RU91" s="91"/>
      <c r="RV91" s="91"/>
      <c r="RW91" s="91"/>
      <c r="RX91" s="91"/>
      <c r="RY91" s="91"/>
      <c r="RZ91" s="91"/>
      <c r="SA91" s="91"/>
      <c r="SB91" s="91"/>
      <c r="SC91" s="91"/>
      <c r="SD91" s="91"/>
      <c r="SE91" s="91"/>
      <c r="SF91" s="91"/>
      <c r="SG91" s="91"/>
      <c r="SH91" s="91"/>
      <c r="SI91" s="91"/>
      <c r="SJ91" s="91"/>
      <c r="SK91" s="91"/>
      <c r="SL91" s="91"/>
      <c r="SM91" s="91"/>
      <c r="SN91" s="91"/>
      <c r="SO91" s="91"/>
      <c r="SP91" s="91"/>
      <c r="SQ91" s="91"/>
      <c r="SR91" s="91"/>
      <c r="SS91" s="91"/>
      <c r="ST91" s="91"/>
      <c r="SU91" s="91"/>
      <c r="SV91" s="91"/>
      <c r="SW91" s="91"/>
      <c r="SX91" s="91"/>
      <c r="SY91" s="91"/>
      <c r="SZ91" s="91"/>
      <c r="TA91" s="91"/>
      <c r="TB91" s="91"/>
      <c r="TC91" s="91"/>
      <c r="TD91" s="91"/>
      <c r="TE91" s="91"/>
      <c r="TF91" s="91"/>
      <c r="TG91" s="91"/>
      <c r="TH91" s="91"/>
      <c r="TI91" s="91"/>
      <c r="TJ91" s="91"/>
      <c r="TK91" s="91"/>
      <c r="TL91" s="91"/>
      <c r="TM91" s="91"/>
      <c r="TN91" s="91"/>
      <c r="TO91" s="91"/>
      <c r="TP91" s="91"/>
      <c r="TQ91" s="91"/>
      <c r="TR91" s="91"/>
      <c r="TS91" s="91"/>
      <c r="TT91" s="91"/>
      <c r="TU91" s="91"/>
      <c r="TV91" s="91"/>
      <c r="TW91" s="91"/>
      <c r="TX91" s="91"/>
      <c r="TY91" s="91"/>
      <c r="TZ91" s="91"/>
      <c r="UA91" s="91"/>
      <c r="UB91" s="91"/>
      <c r="UC91" s="91"/>
      <c r="UD91" s="91"/>
      <c r="UE91" s="91"/>
      <c r="UF91" s="91"/>
      <c r="UG91" s="91"/>
      <c r="UH91" s="91"/>
      <c r="UI91" s="91"/>
      <c r="UJ91" s="91"/>
      <c r="UK91" s="91"/>
      <c r="UL91" s="91"/>
      <c r="UM91" s="91"/>
      <c r="UN91" s="91"/>
      <c r="UO91" s="91"/>
      <c r="UP91" s="91"/>
      <c r="UQ91" s="91"/>
      <c r="UR91" s="91"/>
      <c r="US91" s="91"/>
      <c r="UT91" s="91"/>
      <c r="UU91" s="91"/>
      <c r="UV91" s="91"/>
      <c r="UW91" s="91"/>
      <c r="UX91" s="91"/>
      <c r="UY91" s="91"/>
      <c r="UZ91" s="91"/>
      <c r="VA91" s="91"/>
      <c r="VB91" s="91"/>
      <c r="VC91" s="91"/>
      <c r="VD91" s="91"/>
      <c r="VE91" s="91"/>
      <c r="VF91" s="91"/>
      <c r="VG91" s="91"/>
      <c r="VH91" s="91"/>
      <c r="VI91" s="91"/>
      <c r="VJ91" s="91"/>
      <c r="VK91" s="91"/>
      <c r="VL91" s="91"/>
      <c r="VM91" s="91"/>
      <c r="VN91" s="91"/>
      <c r="VO91" s="91"/>
      <c r="VP91" s="91"/>
      <c r="VQ91" s="91"/>
      <c r="VR91" s="91"/>
      <c r="VS91" s="91"/>
      <c r="VT91" s="91"/>
      <c r="VU91" s="91"/>
      <c r="VV91" s="91"/>
      <c r="VW91" s="91"/>
      <c r="VX91" s="91"/>
      <c r="VY91" s="91"/>
      <c r="VZ91" s="91"/>
      <c r="WA91" s="91"/>
      <c r="WB91" s="91"/>
      <c r="WC91" s="91"/>
      <c r="WD91" s="91"/>
      <c r="WE91" s="91"/>
      <c r="WF91" s="91"/>
      <c r="WG91" s="91"/>
      <c r="WH91" s="91"/>
      <c r="WI91" s="91"/>
      <c r="WJ91" s="91"/>
      <c r="WK91" s="91"/>
      <c r="WL91" s="91"/>
      <c r="WM91" s="91"/>
      <c r="WN91" s="91"/>
      <c r="WO91" s="91"/>
      <c r="WP91" s="91"/>
      <c r="WQ91" s="91"/>
      <c r="WR91" s="91"/>
      <c r="WS91" s="91"/>
      <c r="WT91" s="91"/>
      <c r="WU91" s="91"/>
      <c r="WV91" s="91"/>
      <c r="WW91" s="91"/>
      <c r="WX91" s="91"/>
      <c r="WY91" s="91"/>
      <c r="WZ91" s="91"/>
      <c r="XA91" s="91"/>
      <c r="XB91" s="91"/>
      <c r="XC91" s="91"/>
      <c r="XD91" s="91"/>
      <c r="XE91" s="91"/>
      <c r="XF91" s="91"/>
      <c r="XG91" s="91"/>
      <c r="XH91" s="91"/>
      <c r="XI91" s="91"/>
      <c r="XJ91" s="91"/>
      <c r="XK91" s="91"/>
      <c r="XL91" s="91"/>
      <c r="XM91" s="91"/>
      <c r="XN91" s="91"/>
      <c r="XO91" s="91"/>
      <c r="XP91" s="91"/>
      <c r="XQ91" s="91"/>
      <c r="XR91" s="91"/>
      <c r="XS91" s="91"/>
      <c r="XT91" s="91"/>
      <c r="XU91" s="91"/>
      <c r="XV91" s="91"/>
      <c r="XW91" s="91"/>
      <c r="XX91" s="91"/>
      <c r="XY91" s="91"/>
      <c r="XZ91" s="91"/>
      <c r="YA91" s="91"/>
      <c r="YB91" s="91"/>
      <c r="YC91" s="91"/>
      <c r="YD91" s="91"/>
      <c r="YE91" s="91"/>
      <c r="YF91" s="91"/>
      <c r="YG91" s="91"/>
      <c r="YH91" s="91"/>
      <c r="YI91" s="91"/>
      <c r="YJ91" s="91"/>
      <c r="YK91" s="91"/>
      <c r="YL91" s="91"/>
      <c r="YM91" s="91"/>
      <c r="YN91" s="91"/>
      <c r="YO91" s="91"/>
      <c r="YP91" s="91"/>
      <c r="YQ91" s="91"/>
      <c r="YR91" s="91"/>
      <c r="YS91" s="91"/>
      <c r="YT91" s="91"/>
      <c r="YU91" s="91"/>
      <c r="YV91" s="91"/>
      <c r="YW91" s="91"/>
      <c r="YX91" s="91"/>
      <c r="YY91" s="91"/>
      <c r="YZ91" s="91"/>
      <c r="ZA91" s="91"/>
      <c r="ZB91" s="91"/>
      <c r="ZC91" s="91"/>
      <c r="ZD91" s="91"/>
      <c r="ZE91" s="91"/>
      <c r="ZF91" s="91"/>
      <c r="ZG91" s="91"/>
      <c r="ZH91" s="91"/>
      <c r="ZI91" s="91"/>
      <c r="ZJ91" s="91"/>
      <c r="ZK91" s="91"/>
      <c r="ZL91" s="91"/>
      <c r="ZM91" s="91"/>
      <c r="ZN91" s="91"/>
      <c r="ZO91" s="91"/>
      <c r="ZP91" s="91"/>
      <c r="ZQ91" s="91"/>
      <c r="ZR91" s="91"/>
      <c r="ZS91" s="91"/>
      <c r="ZT91" s="91"/>
      <c r="ZU91" s="91"/>
      <c r="ZV91" s="91"/>
      <c r="ZW91" s="91"/>
      <c r="ZX91" s="91"/>
      <c r="ZY91" s="91"/>
      <c r="ZZ91" s="91"/>
      <c r="AAA91" s="91"/>
      <c r="AAB91" s="91"/>
      <c r="AAC91" s="91"/>
      <c r="AAD91" s="91"/>
      <c r="AAE91" s="91"/>
      <c r="AAF91" s="91"/>
      <c r="AAG91" s="91"/>
      <c r="AAH91" s="91"/>
      <c r="AAI91" s="91"/>
      <c r="AAJ91" s="91"/>
      <c r="AAK91" s="91"/>
      <c r="AAL91" s="91"/>
      <c r="AAM91" s="91"/>
      <c r="AAN91" s="91"/>
      <c r="AAO91" s="91"/>
      <c r="AAP91" s="91"/>
      <c r="AAQ91" s="91"/>
      <c r="AAR91" s="91"/>
      <c r="AAS91" s="91"/>
      <c r="AAT91" s="91"/>
      <c r="AAU91" s="91"/>
      <c r="AAV91" s="91"/>
      <c r="AAW91" s="91"/>
      <c r="AAX91" s="91"/>
      <c r="AAY91" s="91"/>
      <c r="AAZ91" s="91"/>
      <c r="ABA91" s="91"/>
      <c r="ABB91" s="91"/>
      <c r="ABC91" s="91"/>
      <c r="ABD91" s="91"/>
      <c r="ABE91" s="91"/>
      <c r="ABF91" s="91"/>
      <c r="ABG91" s="91"/>
      <c r="ABH91" s="91"/>
      <c r="ABI91" s="91"/>
      <c r="ABJ91" s="91"/>
      <c r="ABK91" s="91"/>
      <c r="ABL91" s="91"/>
      <c r="ABM91" s="91"/>
      <c r="ABN91" s="91"/>
      <c r="ABO91" s="91"/>
      <c r="ABP91" s="91"/>
      <c r="ABQ91" s="91"/>
      <c r="ABR91" s="91"/>
      <c r="ABS91" s="91"/>
      <c r="ABT91" s="91"/>
      <c r="ABU91" s="91"/>
      <c r="ABV91" s="91"/>
      <c r="ABW91" s="91"/>
      <c r="ABX91" s="91"/>
      <c r="ABY91" s="91"/>
      <c r="ABZ91" s="91"/>
      <c r="ACA91" s="91"/>
      <c r="ACB91" s="91"/>
      <c r="ACC91" s="91"/>
      <c r="ACD91" s="91"/>
      <c r="ACE91" s="91"/>
      <c r="ACF91" s="91"/>
      <c r="ACG91" s="91"/>
      <c r="ACH91" s="91"/>
      <c r="ACI91" s="91"/>
      <c r="ACJ91" s="91"/>
      <c r="ACK91" s="91"/>
      <c r="ACL91" s="91"/>
      <c r="ACM91" s="91"/>
      <c r="ACN91" s="91"/>
      <c r="ACO91" s="91"/>
      <c r="ACP91" s="91"/>
      <c r="ACQ91" s="91"/>
      <c r="ACR91" s="91"/>
      <c r="ACS91" s="91"/>
      <c r="ACT91" s="91"/>
      <c r="ACU91" s="91"/>
      <c r="ACV91" s="91"/>
      <c r="ACW91" s="91"/>
      <c r="ACX91" s="91"/>
      <c r="ACY91" s="91"/>
      <c r="ACZ91" s="91"/>
      <c r="ADA91" s="91"/>
      <c r="ADB91" s="91"/>
      <c r="ADC91" s="91"/>
      <c r="ADD91" s="91"/>
      <c r="ADE91" s="91"/>
      <c r="ADF91" s="91"/>
      <c r="ADG91" s="91"/>
      <c r="ADH91" s="91"/>
      <c r="ADI91" s="91"/>
      <c r="ADJ91" s="91"/>
      <c r="ADK91" s="91"/>
      <c r="ADL91" s="91"/>
      <c r="ADM91" s="91"/>
      <c r="ADN91" s="91"/>
      <c r="ADO91" s="91"/>
      <c r="ADP91" s="91"/>
      <c r="ADQ91" s="91"/>
      <c r="ADR91" s="91"/>
      <c r="ADS91" s="91"/>
      <c r="ADT91" s="91"/>
      <c r="ADU91" s="91"/>
      <c r="ADV91" s="91"/>
      <c r="ADW91" s="91"/>
      <c r="ADX91" s="91"/>
      <c r="ADY91" s="91"/>
      <c r="ADZ91" s="91"/>
      <c r="AEA91" s="91"/>
      <c r="AEB91" s="91"/>
      <c r="AEC91" s="91"/>
      <c r="AED91" s="91"/>
      <c r="AEE91" s="91"/>
      <c r="AEF91" s="91"/>
      <c r="AEG91" s="91"/>
      <c r="AEH91" s="91"/>
      <c r="AEI91" s="91"/>
      <c r="AEJ91" s="91"/>
      <c r="AEK91" s="91"/>
      <c r="AEL91" s="91"/>
      <c r="AEM91" s="91"/>
      <c r="AEN91" s="91"/>
      <c r="AEO91" s="91"/>
      <c r="AEP91" s="91"/>
      <c r="AEQ91" s="91"/>
      <c r="AER91" s="91"/>
      <c r="AES91" s="91"/>
      <c r="AET91" s="91"/>
      <c r="AEU91" s="91"/>
      <c r="AEV91" s="91"/>
      <c r="AEW91" s="91"/>
      <c r="AEX91" s="91"/>
      <c r="AEY91" s="91"/>
      <c r="AEZ91" s="91"/>
      <c r="AFA91" s="91"/>
      <c r="AFB91" s="91"/>
      <c r="AFC91" s="91"/>
      <c r="AFD91" s="91"/>
      <c r="AFE91" s="91"/>
      <c r="AFF91" s="91"/>
      <c r="AFG91" s="91"/>
      <c r="AFH91" s="91"/>
      <c r="AFI91" s="91"/>
      <c r="AFJ91" s="91"/>
      <c r="AFK91" s="91"/>
      <c r="AFL91" s="91"/>
      <c r="AFM91" s="91"/>
      <c r="AFN91" s="91"/>
      <c r="AFO91" s="91"/>
      <c r="AFP91" s="91"/>
      <c r="AFQ91" s="91"/>
      <c r="AFR91" s="91"/>
      <c r="AFS91" s="91"/>
      <c r="AFT91" s="91"/>
      <c r="AFU91" s="91"/>
      <c r="AFV91" s="91"/>
      <c r="AFW91" s="91"/>
      <c r="AFX91" s="91"/>
      <c r="AFY91" s="91"/>
      <c r="AFZ91" s="91"/>
      <c r="AGA91" s="91"/>
      <c r="AGB91" s="91"/>
      <c r="AGC91" s="91"/>
      <c r="AGD91" s="91"/>
      <c r="AGE91" s="91"/>
      <c r="AGF91" s="91"/>
      <c r="AGG91" s="91"/>
      <c r="AGH91" s="91"/>
      <c r="AGI91" s="91"/>
      <c r="AGJ91" s="91"/>
      <c r="AGK91" s="91"/>
      <c r="AGL91" s="91"/>
      <c r="AGM91" s="91"/>
      <c r="AGN91" s="91"/>
      <c r="AGO91" s="91"/>
      <c r="AGP91" s="91"/>
      <c r="AGQ91" s="91"/>
      <c r="AGR91" s="91"/>
      <c r="AGS91" s="91"/>
      <c r="AGT91" s="91"/>
      <c r="AGU91" s="91"/>
      <c r="AGV91" s="91"/>
      <c r="AGW91" s="91"/>
      <c r="AGX91" s="91"/>
      <c r="AGY91" s="91"/>
      <c r="AGZ91" s="91"/>
      <c r="AHA91" s="91"/>
      <c r="AHB91" s="91"/>
      <c r="AHC91" s="91"/>
      <c r="AHD91" s="91"/>
      <c r="AHE91" s="91"/>
      <c r="AHF91" s="91"/>
      <c r="AHG91" s="91"/>
      <c r="AHH91" s="91"/>
      <c r="AHI91" s="91"/>
      <c r="AHJ91" s="91"/>
      <c r="AHK91" s="91"/>
      <c r="AHL91" s="91"/>
      <c r="AHM91" s="91"/>
      <c r="AHN91" s="91"/>
      <c r="AHO91" s="91"/>
      <c r="AHP91" s="91"/>
      <c r="AHQ91" s="91"/>
      <c r="AHR91" s="91"/>
      <c r="AHS91" s="91"/>
      <c r="AHT91" s="91"/>
      <c r="AHU91" s="91"/>
      <c r="AHV91" s="91"/>
      <c r="AHW91" s="91"/>
      <c r="AHX91" s="91"/>
      <c r="AHY91" s="91"/>
      <c r="AHZ91" s="91"/>
      <c r="AIA91" s="91"/>
      <c r="AIB91" s="91"/>
      <c r="AIC91" s="91"/>
      <c r="AID91" s="91"/>
      <c r="AIE91" s="91"/>
      <c r="AIF91" s="91"/>
      <c r="AIG91" s="91"/>
      <c r="AIH91" s="91"/>
      <c r="AII91" s="91"/>
      <c r="AIJ91" s="91"/>
      <c r="AIK91" s="91"/>
      <c r="AIL91" s="91"/>
      <c r="AIM91" s="91"/>
      <c r="AIN91" s="91"/>
      <c r="AIO91" s="91"/>
      <c r="AIP91" s="91"/>
      <c r="AIQ91" s="91"/>
      <c r="AIR91" s="91"/>
      <c r="AIS91" s="91"/>
      <c r="AIT91" s="91"/>
      <c r="AIU91" s="91"/>
      <c r="AIV91" s="91"/>
      <c r="AIW91" s="91"/>
      <c r="AIX91" s="91"/>
      <c r="AIY91" s="91"/>
      <c r="AIZ91" s="91"/>
      <c r="AJA91" s="91"/>
      <c r="AJB91" s="91"/>
      <c r="AJC91" s="91"/>
      <c r="AJD91" s="91"/>
      <c r="AJE91" s="91"/>
      <c r="AJF91" s="91"/>
      <c r="AJG91" s="91"/>
      <c r="AJH91" s="91"/>
      <c r="AJI91" s="91"/>
      <c r="AJJ91" s="91"/>
      <c r="AJK91" s="91"/>
      <c r="AJL91" s="91"/>
      <c r="AJM91" s="91"/>
      <c r="AJN91" s="91"/>
      <c r="AJO91" s="91"/>
      <c r="AJP91" s="91"/>
      <c r="AJQ91" s="91"/>
      <c r="AJR91" s="91"/>
      <c r="AJS91" s="91"/>
      <c r="AJT91" s="91"/>
      <c r="AJU91" s="91"/>
      <c r="AJV91" s="91"/>
      <c r="AJW91" s="91"/>
      <c r="AJX91" s="91"/>
      <c r="AJY91" s="91"/>
      <c r="AJZ91" s="91"/>
      <c r="AKA91" s="91"/>
      <c r="AKB91" s="91"/>
      <c r="AKC91" s="91"/>
      <c r="AKD91" s="91"/>
      <c r="AKE91" s="91"/>
      <c r="AKF91" s="91"/>
      <c r="AKG91" s="91"/>
      <c r="AKH91" s="91"/>
      <c r="AKI91" s="91"/>
      <c r="AKJ91" s="91"/>
      <c r="AKK91" s="91"/>
      <c r="AKL91" s="91"/>
      <c r="AKM91" s="91"/>
      <c r="AKN91" s="91"/>
      <c r="AKO91" s="91"/>
      <c r="AKP91" s="91"/>
      <c r="AKQ91" s="91"/>
      <c r="AKR91" s="91"/>
      <c r="AKS91" s="91"/>
      <c r="AKT91" s="91"/>
      <c r="AKU91" s="91"/>
      <c r="AKV91" s="91"/>
      <c r="AKW91" s="91"/>
      <c r="AKX91" s="91"/>
      <c r="AKY91" s="91"/>
      <c r="AKZ91" s="91"/>
      <c r="ALA91" s="91"/>
      <c r="ALB91" s="91"/>
      <c r="ALC91" s="91"/>
      <c r="ALD91" s="91"/>
      <c r="ALE91" s="91"/>
      <c r="ALF91" s="91"/>
      <c r="ALG91" s="91"/>
      <c r="ALH91" s="91"/>
      <c r="ALI91" s="91"/>
      <c r="ALJ91" s="91"/>
      <c r="ALK91" s="91"/>
      <c r="ALL91" s="91"/>
      <c r="ALM91" s="91"/>
      <c r="ALN91" s="91"/>
      <c r="ALO91" s="91"/>
      <c r="ALP91" s="91"/>
      <c r="ALQ91" s="91"/>
      <c r="ALR91" s="91"/>
      <c r="ALS91" s="91"/>
      <c r="ALT91" s="91"/>
      <c r="ALU91" s="91"/>
      <c r="ALV91" s="91"/>
      <c r="ALW91" s="91"/>
      <c r="ALX91" s="91"/>
      <c r="ALY91" s="91"/>
      <c r="ALZ91" s="91"/>
      <c r="AMA91" s="91"/>
      <c r="AMB91" s="91"/>
      <c r="AMC91" s="91"/>
      <c r="AMD91" s="91"/>
      <c r="AME91" s="91"/>
      <c r="AMF91" s="91"/>
      <c r="AMG91" s="91"/>
      <c r="AMH91" s="91"/>
      <c r="AMI91" s="91"/>
      <c r="AMJ91" s="91"/>
    </row>
    <row r="92" spans="1:1024" x14ac:dyDescent="0.2">
      <c r="B92" s="41" t="s">
        <v>161</v>
      </c>
      <c r="C92" s="144" t="e">
        <f>E92-C113+G38</f>
        <v>#VALUE!</v>
      </c>
      <c r="D92" s="51"/>
      <c r="E92" s="42" t="e">
        <f>G42-D58</f>
        <v>#VALUE!</v>
      </c>
    </row>
    <row r="94" spans="1:1024" x14ac:dyDescent="0.2">
      <c r="B94" s="153" t="s">
        <v>150</v>
      </c>
      <c r="C94" s="153"/>
      <c r="D94" s="153"/>
    </row>
    <row r="95" spans="1:1024" x14ac:dyDescent="0.2">
      <c r="B95" s="21"/>
      <c r="C95" s="55" t="s">
        <v>68</v>
      </c>
      <c r="D95" s="56" t="s">
        <v>69</v>
      </c>
    </row>
    <row r="96" spans="1:1024" x14ac:dyDescent="0.2">
      <c r="B96" s="28" t="s">
        <v>151</v>
      </c>
      <c r="C96" s="82">
        <f>D17</f>
        <v>0</v>
      </c>
      <c r="D96" s="82">
        <f>IF(D15&gt;3500,9,7)</f>
        <v>7</v>
      </c>
    </row>
    <row r="97" spans="2:5" ht="25.35" customHeight="1" x14ac:dyDescent="0.2">
      <c r="B97" s="172" t="s">
        <v>152</v>
      </c>
      <c r="C97" s="172"/>
      <c r="D97" s="51"/>
    </row>
    <row r="98" spans="2:5" x14ac:dyDescent="0.2">
      <c r="B98" s="28" t="s">
        <v>70</v>
      </c>
      <c r="C98" s="57" t="e">
        <f>D15-C33-D33-(D17-1)*68-75+D97</f>
        <v>#VALUE!</v>
      </c>
      <c r="D98" s="58">
        <f>IF(D17&lt;2,100,IF(D17&lt;4,150,68*(D17-1)))</f>
        <v>100</v>
      </c>
    </row>
    <row r="100" spans="2:5" x14ac:dyDescent="0.2">
      <c r="B100" s="18"/>
      <c r="C100" s="61" t="s">
        <v>29</v>
      </c>
      <c r="D100" s="61" t="s">
        <v>30</v>
      </c>
      <c r="E100" s="61" t="s">
        <v>23</v>
      </c>
    </row>
    <row r="101" spans="2:5" x14ac:dyDescent="0.2">
      <c r="B101" s="8" t="s">
        <v>72</v>
      </c>
      <c r="C101" s="57" t="str">
        <f>C33</f>
        <v/>
      </c>
      <c r="D101" s="57" t="str">
        <f>D33</f>
        <v/>
      </c>
      <c r="E101" s="57">
        <f>E33</f>
        <v>0</v>
      </c>
    </row>
    <row r="102" spans="2:5" x14ac:dyDescent="0.2">
      <c r="B102" s="8" t="s">
        <v>130</v>
      </c>
      <c r="C102" s="57" t="e">
        <f>(SUMPRODUCT(G42-D46:D48,E46:E48)*75)/G42</f>
        <v>#VALUE!</v>
      </c>
      <c r="D102" s="57" t="e">
        <f>75*SUMPRODUCT(D46:D48,E46:E48)/G42</f>
        <v>#DIV/0!</v>
      </c>
      <c r="E102" s="57" t="e">
        <f>D102+C102</f>
        <v>#DIV/0!</v>
      </c>
    </row>
    <row r="103" spans="2:5" x14ac:dyDescent="0.2">
      <c r="B103" s="8" t="s">
        <v>131</v>
      </c>
      <c r="C103" s="81" t="e">
        <f>D51*(G42-E66)/G42</f>
        <v>#VALUE!</v>
      </c>
      <c r="D103" s="81" t="e">
        <f>D51*E66/G42</f>
        <v>#DIV/0!</v>
      </c>
      <c r="E103" s="81" t="e">
        <f>D103+C103</f>
        <v>#DIV/0!</v>
      </c>
    </row>
    <row r="104" spans="2:5" x14ac:dyDescent="0.2">
      <c r="B104" s="8" t="s">
        <v>73</v>
      </c>
      <c r="C104" s="57" t="e">
        <f>SUMPRODUCT(G42-E67:E92,D67:D92)/G42</f>
        <v>#VALUE!</v>
      </c>
      <c r="D104" s="57" t="e">
        <f>SUMPRODUCT(E67:E92,D67:D92)/G42</f>
        <v>#DIV/0!</v>
      </c>
      <c r="E104" s="57" t="e">
        <f>D104+C104</f>
        <v>#DIV/0!</v>
      </c>
    </row>
    <row r="105" spans="2:5" x14ac:dyDescent="0.2">
      <c r="B105" s="62" t="s">
        <v>74</v>
      </c>
      <c r="C105" s="63" t="e">
        <f>SUM(C101:C104)</f>
        <v>#VALUE!</v>
      </c>
      <c r="D105" s="63" t="e">
        <f>SUM(D101:D104)</f>
        <v>#DIV/0!</v>
      </c>
      <c r="E105" s="63" t="e">
        <f>SUM(E101:E104)</f>
        <v>#DIV/0!</v>
      </c>
    </row>
    <row r="106" spans="2:5" x14ac:dyDescent="0.2">
      <c r="B106" s="62" t="s">
        <v>75</v>
      </c>
      <c r="C106" s="63">
        <f>E37</f>
        <v>0</v>
      </c>
      <c r="D106" s="63">
        <f>E39</f>
        <v>0</v>
      </c>
      <c r="E106" s="63">
        <f>D16</f>
        <v>0</v>
      </c>
    </row>
    <row r="108" spans="2:5" x14ac:dyDescent="0.2">
      <c r="B108" s="88" t="e">
        <f>IF(AND(D51&lt;0,C117&gt;0,D105&gt;D106+1),"Charge maximale sur le point d'attelage pour respecter le maxi arrière : "&amp;ROUND(G42/(D53+G42-SUMPRODUCT(D67:D92,E67:E92)/SUM(D67:D92))*(D106-D33)-SUMPRODUCT(D67:D92,E67:E92)/SUM(D67:D92)/(D53+G42-SUMPRODUCT(D67:D92,E67:E92)/SUM(D67:D92))*(D16-75*SUM(E46:E48)-E33)-75*SUMPRODUCT(D46:D48,E46:E48)/(D53+G42-SUMPRODUCT(D67:D92,E67:E92)/SUM(D67:D92)),0)&amp;" kg","")</f>
        <v>#VALUE!</v>
      </c>
    </row>
    <row r="109" spans="2:5" x14ac:dyDescent="0.2">
      <c r="B109" s="88" t="e">
        <f>IF(C117&lt;D51,B122,"")</f>
        <v>#VALUE!</v>
      </c>
    </row>
    <row r="110" spans="2:5" ht="12.4" hidden="1" customHeight="1" x14ac:dyDescent="0.2"/>
    <row r="111" spans="2:5" hidden="1" x14ac:dyDescent="0.2">
      <c r="B111" s="4" t="s">
        <v>137</v>
      </c>
      <c r="C111" s="4" t="e">
        <f>D40/(D39+D40)*G40</f>
        <v>#DIV/0!</v>
      </c>
    </row>
    <row r="112" spans="2:5" hidden="1" x14ac:dyDescent="0.2">
      <c r="B112" s="4" t="s">
        <v>138</v>
      </c>
      <c r="C112" s="4" t="e">
        <f>D41/SUM(D39:D41)*(G41+G40-C111)+C111</f>
        <v>#DIV/0!</v>
      </c>
    </row>
    <row r="113" spans="2:4" hidden="1" x14ac:dyDescent="0.2">
      <c r="B113" s="4" t="s">
        <v>139</v>
      </c>
      <c r="C113" s="4" t="e">
        <f>D38/(D37+D38)*G38</f>
        <v>#DIV/0!</v>
      </c>
    </row>
    <row r="114" spans="2:4" hidden="1" x14ac:dyDescent="0.2">
      <c r="B114" s="4" t="s">
        <v>78</v>
      </c>
      <c r="C114" s="4" t="e">
        <f>G38-C113+G39+C112</f>
        <v>#DIV/0!</v>
      </c>
    </row>
    <row r="115" spans="2:4" hidden="1" x14ac:dyDescent="0.2"/>
    <row r="116" spans="2:4" hidden="1" x14ac:dyDescent="0.2">
      <c r="B116" s="4" t="s">
        <v>162</v>
      </c>
    </row>
    <row r="117" spans="2:4" hidden="1" x14ac:dyDescent="0.2">
      <c r="C117" s="4" t="e">
        <f>ROUND(G42/(D53+G42-SUMPRODUCT(D67:D92,E67:E92)/SUM(D67:D92))*(D106-D33)-SUMPRODUCT(D67:D92,E67:E92)/SUM(D67:D92)/(D53+G42-SUMPRODUCT(D67:D92,E67:E92)/SUM(D67:D92))*(D16-75*SUM(E46:E48)-E33)-75*SUMPRODUCT(D46:D48,E46:E48)/(D53+G42-SUMPRODUCT(D67:D92,E67:E92)/SUM(D67:D92)),0)</f>
        <v>#VALUE!</v>
      </c>
      <c r="D117" s="86"/>
    </row>
    <row r="118" spans="2:4" hidden="1" x14ac:dyDescent="0.2">
      <c r="D118" s="4" t="s">
        <v>135</v>
      </c>
    </row>
    <row r="119" spans="2:4" hidden="1" x14ac:dyDescent="0.2">
      <c r="D119" s="86">
        <v>25</v>
      </c>
    </row>
    <row r="120" spans="2:4" hidden="1" x14ac:dyDescent="0.2">
      <c r="D120" s="4" t="s">
        <v>136</v>
      </c>
    </row>
    <row r="121" spans="2:4" hidden="1" x14ac:dyDescent="0.2">
      <c r="D121" s="86" t="e">
        <f>IF(C117&gt;=350,C117/0.1,MIN(3500,C117/0.04))</f>
        <v>#VALUE!</v>
      </c>
    </row>
    <row r="122" spans="2:4" hidden="1" x14ac:dyDescent="0.2">
      <c r="B122" s="4" t="e">
        <f>IF(C117&gt;=D119,IF(C117&gt;=1000,"Selon 97/27 : Masse maximale admissible au point d'attelage : "&amp;C117&amp;" kg / PTRA inchangé","Selon 97/27 : masse maximale admissible au point d'attelage : "&amp;C117&amp;" kg et réduction de la masse tractable maximale à "&amp;D121&amp;" kg / PTRA maximal : "&amp;D121+D16&amp;" kg"),"Selon 97/27 : impossible de conserver un PTRA : masse maximale au point d'attelage inférieure aux exigences réglementaires")</f>
        <v>#VALUE!</v>
      </c>
    </row>
    <row r="123" spans="2:4" hidden="1" x14ac:dyDescent="0.2"/>
    <row r="124" spans="2:4" hidden="1" x14ac:dyDescent="0.2"/>
  </sheetData>
  <sheetProtection algorithmName="SHA-512" hashValue="96HreehYJwWP5Qi131g8+Vz41KAJCsr9svwchQtr9XzTPW761p9+UD0dgf6zUdkdwZvtz+UUI9K4YL10cCOJVA==" saltValue="cv8T7ZgLg30lbg09T0twfg==" spinCount="100000" sheet="1" objects="1" scenarios="1"/>
  <mergeCells count="27">
    <mergeCell ref="A1:H1"/>
    <mergeCell ref="A3:AMI3"/>
    <mergeCell ref="C5:D5"/>
    <mergeCell ref="C6:D6"/>
    <mergeCell ref="C7:D7"/>
    <mergeCell ref="C8:D8"/>
    <mergeCell ref="C9:D9"/>
    <mergeCell ref="C10:D10"/>
    <mergeCell ref="C11:D11"/>
    <mergeCell ref="C12:D12"/>
    <mergeCell ref="B14:D14"/>
    <mergeCell ref="B19:G19"/>
    <mergeCell ref="B35:E35"/>
    <mergeCell ref="F35:G35"/>
    <mergeCell ref="B37:B38"/>
    <mergeCell ref="E37:E38"/>
    <mergeCell ref="B39:B41"/>
    <mergeCell ref="E39:E41"/>
    <mergeCell ref="B44:E44"/>
    <mergeCell ref="B50:D50"/>
    <mergeCell ref="B52:C52"/>
    <mergeCell ref="B97:C97"/>
    <mergeCell ref="B53:C53"/>
    <mergeCell ref="B58:C58"/>
    <mergeCell ref="B62:D62"/>
    <mergeCell ref="B63:C64"/>
    <mergeCell ref="B94:D94"/>
  </mergeCells>
  <conditionalFormatting sqref="B96:D96">
    <cfRule type="expression" dxfId="15" priority="2">
      <formula>$C96&lt;=$D96</formula>
    </cfRule>
    <cfRule type="expression" dxfId="14" priority="3">
      <formula>$C96&gt;$D96</formula>
    </cfRule>
  </conditionalFormatting>
  <conditionalFormatting sqref="B98:D98">
    <cfRule type="expression" dxfId="13" priority="4">
      <formula>$C98&gt;=$D98</formula>
    </cfRule>
    <cfRule type="expression" dxfId="12" priority="5">
      <formula>$C98&lt;$D98</formula>
    </cfRule>
  </conditionalFormatting>
  <conditionalFormatting sqref="C105:E105">
    <cfRule type="cellIs" dxfId="11" priority="6" operator="lessThanOrEqual">
      <formula>C106+1</formula>
    </cfRule>
    <cfRule type="cellIs" dxfId="10" priority="7" operator="greaterThan">
      <formula>C106+1</formula>
    </cfRule>
  </conditionalFormatting>
  <conditionalFormatting sqref="E46:E48">
    <cfRule type="expression" dxfId="9" priority="8">
      <formula>SUM($E$46:$E$48)&lt;&gt;$D$17</formula>
    </cfRule>
    <cfRule type="expression" dxfId="8" priority="9">
      <formula>SUM($E$46:$E$48)=$D$17</formula>
    </cfRule>
  </conditionalFormatting>
  <conditionalFormatting sqref="D64">
    <cfRule type="expression" dxfId="7" priority="28">
      <formula>SUM($D$67:$D$92)&lt;&gt;ROUND($D$60,0)</formula>
    </cfRule>
    <cfRule type="expression" dxfId="6" priority="29">
      <formula>SUM($D$67:$D$92)=ROUND($D$60,0)</formula>
    </cfRule>
  </conditionalFormatting>
  <dataValidations count="2">
    <dataValidation type="list" operator="equal" allowBlank="1" showErrorMessage="1" sqref="D24:D25">
      <mc:AlternateContent xmlns:x12ac="http://schemas.microsoft.com/office/spreadsheetml/2011/1/ac" xmlns:mc="http://schemas.openxmlformats.org/markup-compatibility/2006">
        <mc:Choice Requires="x12ac">
          <x12ac:list>0,"0,840",0,"0,702"</x12ac:list>
        </mc:Choice>
        <mc:Fallback>
          <formula1>"0,0,840,0,0,702"</formula1>
        </mc:Fallback>
      </mc:AlternateContent>
    </dataValidation>
    <dataValidation type="list" operator="equal" allowBlank="1" showErrorMessage="1" sqref="D26">
      <mc:AlternateContent xmlns:x12ac="http://schemas.microsoft.com/office/spreadsheetml/2011/1/ac" xmlns:mc="http://schemas.openxmlformats.org/markup-compatibility/2006">
        <mc:Choice Requires="x12ac">
          <x12ac:list>0,"0,510",0,"0,155",0,"0,350"</x12ac:list>
        </mc:Choice>
        <mc:Fallback>
          <formula1>"0,0,510,0,0,155,0,0,350"</formula1>
        </mc:Fallback>
      </mc:AlternateContent>
    </dataValidation>
  </dataValidations>
  <pageMargins left="0.78749999999999998" right="0.78749999999999998" top="0.78749999999999998" bottom="0.78749999999999998" header="0.51180555555555496" footer="0.51180555555555496"/>
  <pageSetup paperSize="9" firstPageNumber="0" orientation="portrait" horizontalDpi="300" verticalDpi="300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MJ94"/>
  <sheetViews>
    <sheetView showGridLines="0" zoomScale="90" zoomScaleNormal="90" workbookViewId="0">
      <selection sqref="A1:H1"/>
    </sheetView>
  </sheetViews>
  <sheetFormatPr baseColWidth="10" defaultColWidth="11.5703125" defaultRowHeight="12.75" x14ac:dyDescent="0.2"/>
  <cols>
    <col min="1" max="1" width="3.140625" style="4" customWidth="1"/>
    <col min="2" max="2" width="47.42578125" style="4" customWidth="1"/>
    <col min="3" max="3" width="19.7109375" style="4" customWidth="1"/>
    <col min="4" max="4" width="36.140625" style="4" customWidth="1"/>
    <col min="5" max="5" width="15.140625" style="4" customWidth="1"/>
    <col min="6" max="6" width="25.42578125" style="4" customWidth="1"/>
    <col min="7" max="7" width="21.28515625" style="4" customWidth="1"/>
    <col min="8" max="8" width="4.140625" style="4" customWidth="1"/>
    <col min="9" max="9" width="22.140625" style="4" hidden="1" customWidth="1"/>
    <col min="10" max="10" width="18" style="4" hidden="1" customWidth="1"/>
    <col min="11" max="1024" width="11.5703125" style="4" hidden="1"/>
  </cols>
  <sheetData>
    <row r="1" spans="1:1024" ht="40.5" customHeight="1" x14ac:dyDescent="0.2">
      <c r="A1" s="161" t="s">
        <v>163</v>
      </c>
      <c r="B1" s="161"/>
      <c r="C1" s="161"/>
      <c r="D1" s="161"/>
      <c r="E1" s="161"/>
      <c r="F1" s="161"/>
      <c r="G1" s="161"/>
      <c r="H1" s="161"/>
    </row>
    <row r="3" spans="1:1024" s="5" customFormat="1" ht="18" x14ac:dyDescent="0.2">
      <c r="A3" s="162" t="s">
        <v>2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62"/>
      <c r="P3" s="162"/>
      <c r="Q3" s="162"/>
      <c r="R3" s="162"/>
      <c r="S3" s="162"/>
      <c r="T3" s="162"/>
      <c r="U3" s="162"/>
      <c r="V3" s="162"/>
      <c r="W3" s="162"/>
      <c r="X3" s="162"/>
      <c r="Y3" s="162"/>
      <c r="Z3" s="162"/>
      <c r="AA3" s="162"/>
      <c r="AB3" s="162"/>
      <c r="AC3" s="162"/>
      <c r="AD3" s="162"/>
      <c r="AE3" s="162"/>
      <c r="AF3" s="162"/>
      <c r="AG3" s="162"/>
      <c r="AH3" s="162"/>
      <c r="AI3" s="162"/>
      <c r="AJ3" s="162"/>
      <c r="AK3" s="162"/>
      <c r="AL3" s="162"/>
      <c r="AM3" s="162"/>
      <c r="AN3" s="162"/>
      <c r="AO3" s="162"/>
      <c r="AP3" s="162"/>
      <c r="AQ3" s="162"/>
      <c r="AR3" s="162"/>
      <c r="AS3" s="162"/>
      <c r="AT3" s="162"/>
      <c r="AU3" s="162"/>
      <c r="AV3" s="162"/>
      <c r="AW3" s="162"/>
      <c r="AX3" s="162"/>
      <c r="AY3" s="162"/>
      <c r="AZ3" s="162"/>
      <c r="BA3" s="162"/>
      <c r="BB3" s="162"/>
      <c r="BC3" s="162"/>
      <c r="BD3" s="162"/>
      <c r="BE3" s="162"/>
      <c r="BF3" s="162"/>
      <c r="BG3" s="162"/>
      <c r="BH3" s="162"/>
      <c r="BI3" s="162"/>
      <c r="BJ3" s="162"/>
      <c r="BK3" s="162"/>
      <c r="BL3" s="162"/>
      <c r="BM3" s="162"/>
      <c r="BN3" s="162"/>
      <c r="BO3" s="162"/>
      <c r="BP3" s="162"/>
      <c r="BQ3" s="162"/>
      <c r="BR3" s="162"/>
      <c r="BS3" s="162"/>
      <c r="BT3" s="162"/>
      <c r="BU3" s="162"/>
      <c r="BV3" s="162"/>
      <c r="BW3" s="162"/>
      <c r="BX3" s="162"/>
      <c r="BY3" s="162"/>
      <c r="BZ3" s="162"/>
      <c r="CA3" s="162"/>
      <c r="CB3" s="162"/>
      <c r="CC3" s="162"/>
      <c r="CD3" s="162"/>
      <c r="CE3" s="162"/>
      <c r="CF3" s="162"/>
      <c r="CG3" s="162"/>
      <c r="CH3" s="162"/>
      <c r="CI3" s="162"/>
      <c r="CJ3" s="162"/>
      <c r="CK3" s="162"/>
      <c r="CL3" s="162"/>
      <c r="CM3" s="162"/>
      <c r="CN3" s="162"/>
      <c r="CO3" s="162"/>
      <c r="CP3" s="162"/>
      <c r="CQ3" s="162"/>
      <c r="CR3" s="162"/>
      <c r="CS3" s="162"/>
      <c r="CT3" s="162"/>
      <c r="CU3" s="162"/>
      <c r="CV3" s="162"/>
      <c r="CW3" s="162"/>
      <c r="CX3" s="162"/>
      <c r="CY3" s="162"/>
      <c r="CZ3" s="162"/>
      <c r="DA3" s="162"/>
      <c r="DB3" s="162"/>
      <c r="DC3" s="162"/>
      <c r="DD3" s="162"/>
      <c r="DE3" s="162"/>
      <c r="DF3" s="162"/>
      <c r="DG3" s="162"/>
      <c r="DH3" s="162"/>
      <c r="DI3" s="162"/>
      <c r="DJ3" s="162"/>
      <c r="DK3" s="162"/>
      <c r="DL3" s="162"/>
      <c r="DM3" s="162"/>
      <c r="DN3" s="162"/>
      <c r="DO3" s="162"/>
      <c r="DP3" s="162"/>
      <c r="DQ3" s="162"/>
      <c r="DR3" s="162"/>
      <c r="DS3" s="162"/>
      <c r="DT3" s="162"/>
      <c r="DU3" s="162"/>
      <c r="DV3" s="162"/>
      <c r="DW3" s="162"/>
      <c r="DX3" s="162"/>
      <c r="DY3" s="162"/>
      <c r="DZ3" s="162"/>
      <c r="EA3" s="162"/>
      <c r="EB3" s="162"/>
      <c r="EC3" s="162"/>
      <c r="ED3" s="162"/>
      <c r="EE3" s="162"/>
      <c r="EF3" s="162"/>
      <c r="EG3" s="162"/>
      <c r="EH3" s="162"/>
      <c r="EI3" s="162"/>
      <c r="EJ3" s="162"/>
      <c r="EK3" s="162"/>
      <c r="EL3" s="162"/>
      <c r="EM3" s="162"/>
      <c r="EN3" s="162"/>
      <c r="EO3" s="162"/>
      <c r="EP3" s="162"/>
      <c r="EQ3" s="162"/>
      <c r="ER3" s="162"/>
      <c r="ES3" s="162"/>
      <c r="ET3" s="162"/>
      <c r="EU3" s="162"/>
      <c r="EV3" s="162"/>
      <c r="EW3" s="162"/>
      <c r="EX3" s="162"/>
      <c r="EY3" s="162"/>
      <c r="EZ3" s="162"/>
      <c r="FA3" s="162"/>
      <c r="FB3" s="162"/>
      <c r="FC3" s="162"/>
      <c r="FD3" s="162"/>
      <c r="FE3" s="162"/>
      <c r="FF3" s="162"/>
      <c r="FG3" s="162"/>
      <c r="FH3" s="162"/>
      <c r="FI3" s="162"/>
      <c r="FJ3" s="162"/>
      <c r="FK3" s="162"/>
      <c r="FL3" s="162"/>
      <c r="FM3" s="162"/>
      <c r="FN3" s="162"/>
      <c r="FO3" s="162"/>
      <c r="FP3" s="162"/>
      <c r="FQ3" s="162"/>
      <c r="FR3" s="162"/>
      <c r="FS3" s="162"/>
      <c r="FT3" s="162"/>
      <c r="FU3" s="162"/>
      <c r="FV3" s="162"/>
      <c r="FW3" s="162"/>
      <c r="FX3" s="162"/>
      <c r="FY3" s="162"/>
      <c r="FZ3" s="162"/>
      <c r="GA3" s="162"/>
      <c r="GB3" s="162"/>
      <c r="GC3" s="162"/>
      <c r="GD3" s="162"/>
      <c r="GE3" s="162"/>
      <c r="GF3" s="162"/>
      <c r="GG3" s="162"/>
      <c r="GH3" s="162"/>
      <c r="GI3" s="162"/>
      <c r="GJ3" s="162"/>
      <c r="GK3" s="162"/>
      <c r="GL3" s="162"/>
      <c r="GM3" s="162"/>
      <c r="GN3" s="162"/>
      <c r="GO3" s="162"/>
      <c r="GP3" s="162"/>
      <c r="GQ3" s="162"/>
      <c r="GR3" s="162"/>
      <c r="GS3" s="162"/>
      <c r="GT3" s="162"/>
      <c r="GU3" s="162"/>
      <c r="GV3" s="162"/>
      <c r="GW3" s="162"/>
      <c r="GX3" s="162"/>
      <c r="GY3" s="162"/>
      <c r="GZ3" s="162"/>
      <c r="HA3" s="162"/>
      <c r="HB3" s="162"/>
      <c r="HC3" s="162"/>
      <c r="HD3" s="162"/>
      <c r="HE3" s="162"/>
      <c r="HF3" s="162"/>
      <c r="HG3" s="162"/>
      <c r="HH3" s="162"/>
      <c r="HI3" s="162"/>
      <c r="HJ3" s="162"/>
      <c r="HK3" s="162"/>
      <c r="HL3" s="162"/>
      <c r="HM3" s="162"/>
      <c r="HN3" s="162"/>
      <c r="HO3" s="162"/>
      <c r="HP3" s="162"/>
      <c r="HQ3" s="162"/>
      <c r="HR3" s="162"/>
      <c r="HS3" s="162"/>
      <c r="HT3" s="162"/>
      <c r="HU3" s="162"/>
      <c r="HV3" s="162"/>
      <c r="HW3" s="162"/>
      <c r="HX3" s="162"/>
      <c r="HY3" s="162"/>
      <c r="HZ3" s="162"/>
      <c r="IA3" s="162"/>
      <c r="IB3" s="162"/>
      <c r="IC3" s="162"/>
      <c r="ID3" s="162"/>
      <c r="IE3" s="162"/>
      <c r="IF3" s="162"/>
      <c r="IG3" s="162"/>
      <c r="IH3" s="162"/>
      <c r="II3" s="162"/>
      <c r="IJ3" s="162"/>
      <c r="IK3" s="162"/>
      <c r="IL3" s="162"/>
      <c r="IM3" s="162"/>
      <c r="IN3" s="162"/>
      <c r="IO3" s="162"/>
      <c r="IP3" s="162"/>
      <c r="IQ3" s="162"/>
      <c r="IR3" s="162"/>
      <c r="IS3" s="162"/>
      <c r="IT3" s="162"/>
      <c r="IU3" s="162"/>
      <c r="IV3" s="162"/>
      <c r="IW3" s="162"/>
      <c r="IX3" s="162"/>
      <c r="IY3" s="162"/>
      <c r="IZ3" s="162"/>
      <c r="JA3" s="162"/>
      <c r="JB3" s="162"/>
      <c r="JC3" s="162"/>
      <c r="JD3" s="162"/>
      <c r="JE3" s="162"/>
      <c r="JF3" s="162"/>
      <c r="JG3" s="162"/>
      <c r="JH3" s="162"/>
      <c r="JI3" s="162"/>
      <c r="JJ3" s="162"/>
      <c r="JK3" s="162"/>
      <c r="JL3" s="162"/>
      <c r="JM3" s="162"/>
      <c r="JN3" s="162"/>
      <c r="JO3" s="162"/>
      <c r="JP3" s="162"/>
      <c r="JQ3" s="162"/>
      <c r="JR3" s="162"/>
      <c r="JS3" s="162"/>
      <c r="JT3" s="162"/>
      <c r="JU3" s="162"/>
      <c r="JV3" s="162"/>
      <c r="JW3" s="162"/>
      <c r="JX3" s="162"/>
      <c r="JY3" s="162"/>
      <c r="JZ3" s="162"/>
      <c r="KA3" s="162"/>
      <c r="KB3" s="162"/>
      <c r="KC3" s="162"/>
      <c r="KD3" s="162"/>
      <c r="KE3" s="162"/>
      <c r="KF3" s="162"/>
      <c r="KG3" s="162"/>
      <c r="KH3" s="162"/>
      <c r="KI3" s="162"/>
      <c r="KJ3" s="162"/>
      <c r="KK3" s="162"/>
      <c r="KL3" s="162"/>
      <c r="KM3" s="162"/>
      <c r="KN3" s="162"/>
      <c r="KO3" s="162"/>
      <c r="KP3" s="162"/>
      <c r="KQ3" s="162"/>
      <c r="KR3" s="162"/>
      <c r="KS3" s="162"/>
      <c r="KT3" s="162"/>
      <c r="KU3" s="162"/>
      <c r="KV3" s="162"/>
      <c r="KW3" s="162"/>
      <c r="KX3" s="162"/>
      <c r="KY3" s="162"/>
      <c r="KZ3" s="162"/>
      <c r="LA3" s="162"/>
      <c r="LB3" s="162"/>
      <c r="LC3" s="162"/>
      <c r="LD3" s="162"/>
      <c r="LE3" s="162"/>
      <c r="LF3" s="162"/>
      <c r="LG3" s="162"/>
      <c r="LH3" s="162"/>
      <c r="LI3" s="162"/>
      <c r="LJ3" s="162"/>
      <c r="LK3" s="162"/>
      <c r="LL3" s="162"/>
      <c r="LM3" s="162"/>
      <c r="LN3" s="162"/>
      <c r="LO3" s="162"/>
      <c r="LP3" s="162"/>
      <c r="LQ3" s="162"/>
      <c r="LR3" s="162"/>
      <c r="LS3" s="162"/>
      <c r="LT3" s="162"/>
      <c r="LU3" s="162"/>
      <c r="LV3" s="162"/>
      <c r="LW3" s="162"/>
      <c r="LX3" s="162"/>
      <c r="LY3" s="162"/>
      <c r="LZ3" s="162"/>
      <c r="MA3" s="162"/>
      <c r="MB3" s="162"/>
      <c r="MC3" s="162"/>
      <c r="MD3" s="162"/>
      <c r="ME3" s="162"/>
      <c r="MF3" s="162"/>
      <c r="MG3" s="162"/>
      <c r="MH3" s="162"/>
      <c r="MI3" s="162"/>
      <c r="MJ3" s="162"/>
      <c r="MK3" s="162"/>
      <c r="ML3" s="162"/>
      <c r="MM3" s="162"/>
      <c r="MN3" s="162"/>
      <c r="MO3" s="162"/>
      <c r="MP3" s="162"/>
      <c r="MQ3" s="162"/>
      <c r="MR3" s="162"/>
      <c r="MS3" s="162"/>
      <c r="MT3" s="162"/>
      <c r="MU3" s="162"/>
      <c r="MV3" s="162"/>
      <c r="MW3" s="162"/>
      <c r="MX3" s="162"/>
      <c r="MY3" s="162"/>
      <c r="MZ3" s="162"/>
      <c r="NA3" s="162"/>
      <c r="NB3" s="162"/>
      <c r="NC3" s="162"/>
      <c r="ND3" s="162"/>
      <c r="NE3" s="162"/>
      <c r="NF3" s="162"/>
      <c r="NG3" s="162"/>
      <c r="NH3" s="162"/>
      <c r="NI3" s="162"/>
      <c r="NJ3" s="162"/>
      <c r="NK3" s="162"/>
      <c r="NL3" s="162"/>
      <c r="NM3" s="162"/>
      <c r="NN3" s="162"/>
      <c r="NO3" s="162"/>
      <c r="NP3" s="162"/>
      <c r="NQ3" s="162"/>
      <c r="NR3" s="162"/>
      <c r="NS3" s="162"/>
      <c r="NT3" s="162"/>
      <c r="NU3" s="162"/>
      <c r="NV3" s="162"/>
      <c r="NW3" s="162"/>
      <c r="NX3" s="162"/>
      <c r="NY3" s="162"/>
      <c r="NZ3" s="162"/>
      <c r="OA3" s="162"/>
      <c r="OB3" s="162"/>
      <c r="OC3" s="162"/>
      <c r="OD3" s="162"/>
      <c r="OE3" s="162"/>
      <c r="OF3" s="162"/>
      <c r="OG3" s="162"/>
      <c r="OH3" s="162"/>
      <c r="OI3" s="162"/>
      <c r="OJ3" s="162"/>
      <c r="OK3" s="162"/>
      <c r="OL3" s="162"/>
      <c r="OM3" s="162"/>
      <c r="ON3" s="162"/>
      <c r="OO3" s="162"/>
      <c r="OP3" s="162"/>
      <c r="OQ3" s="162"/>
      <c r="OR3" s="162"/>
      <c r="OS3" s="162"/>
      <c r="OT3" s="162"/>
      <c r="OU3" s="162"/>
      <c r="OV3" s="162"/>
      <c r="OW3" s="162"/>
      <c r="OX3" s="162"/>
      <c r="OY3" s="162"/>
      <c r="OZ3" s="162"/>
      <c r="PA3" s="162"/>
      <c r="PB3" s="162"/>
      <c r="PC3" s="162"/>
      <c r="PD3" s="162"/>
      <c r="PE3" s="162"/>
      <c r="PF3" s="162"/>
      <c r="PG3" s="162"/>
      <c r="PH3" s="162"/>
      <c r="PI3" s="162"/>
      <c r="PJ3" s="162"/>
      <c r="PK3" s="162"/>
      <c r="PL3" s="162"/>
      <c r="PM3" s="162"/>
      <c r="PN3" s="162"/>
      <c r="PO3" s="162"/>
      <c r="PP3" s="162"/>
      <c r="PQ3" s="162"/>
      <c r="PR3" s="162"/>
      <c r="PS3" s="162"/>
      <c r="PT3" s="162"/>
      <c r="PU3" s="162"/>
      <c r="PV3" s="162"/>
      <c r="PW3" s="162"/>
      <c r="PX3" s="162"/>
      <c r="PY3" s="162"/>
      <c r="PZ3" s="162"/>
      <c r="QA3" s="162"/>
      <c r="QB3" s="162"/>
      <c r="QC3" s="162"/>
      <c r="QD3" s="162"/>
      <c r="QE3" s="162"/>
      <c r="QF3" s="162"/>
      <c r="QG3" s="162"/>
      <c r="QH3" s="162"/>
      <c r="QI3" s="162"/>
      <c r="QJ3" s="162"/>
      <c r="QK3" s="162"/>
      <c r="QL3" s="162"/>
      <c r="QM3" s="162"/>
      <c r="QN3" s="162"/>
      <c r="QO3" s="162"/>
      <c r="QP3" s="162"/>
      <c r="QQ3" s="162"/>
      <c r="QR3" s="162"/>
      <c r="QS3" s="162"/>
      <c r="QT3" s="162"/>
      <c r="QU3" s="162"/>
      <c r="QV3" s="162"/>
      <c r="QW3" s="162"/>
      <c r="QX3" s="162"/>
      <c r="QY3" s="162"/>
      <c r="QZ3" s="162"/>
      <c r="RA3" s="162"/>
      <c r="RB3" s="162"/>
      <c r="RC3" s="162"/>
      <c r="RD3" s="162"/>
      <c r="RE3" s="162"/>
      <c r="RF3" s="162"/>
      <c r="RG3" s="162"/>
      <c r="RH3" s="162"/>
      <c r="RI3" s="162"/>
      <c r="RJ3" s="162"/>
      <c r="RK3" s="162"/>
      <c r="RL3" s="162"/>
      <c r="RM3" s="162"/>
      <c r="RN3" s="162"/>
      <c r="RO3" s="162"/>
      <c r="RP3" s="162"/>
      <c r="RQ3" s="162"/>
      <c r="RR3" s="162"/>
      <c r="RS3" s="162"/>
      <c r="RT3" s="162"/>
      <c r="RU3" s="162"/>
      <c r="RV3" s="162"/>
      <c r="RW3" s="162"/>
      <c r="RX3" s="162"/>
      <c r="RY3" s="162"/>
      <c r="RZ3" s="162"/>
      <c r="SA3" s="162"/>
      <c r="SB3" s="162"/>
      <c r="SC3" s="162"/>
      <c r="SD3" s="162"/>
      <c r="SE3" s="162"/>
      <c r="SF3" s="162"/>
      <c r="SG3" s="162"/>
      <c r="SH3" s="162"/>
      <c r="SI3" s="162"/>
      <c r="SJ3" s="162"/>
      <c r="SK3" s="162"/>
      <c r="SL3" s="162"/>
      <c r="SM3" s="162"/>
      <c r="SN3" s="162"/>
      <c r="SO3" s="162"/>
      <c r="SP3" s="162"/>
      <c r="SQ3" s="162"/>
      <c r="SR3" s="162"/>
      <c r="SS3" s="162"/>
      <c r="ST3" s="162"/>
      <c r="SU3" s="162"/>
      <c r="SV3" s="162"/>
      <c r="SW3" s="162"/>
      <c r="SX3" s="162"/>
      <c r="SY3" s="162"/>
      <c r="SZ3" s="162"/>
      <c r="TA3" s="162"/>
      <c r="TB3" s="162"/>
      <c r="TC3" s="162"/>
      <c r="TD3" s="162"/>
      <c r="TE3" s="162"/>
      <c r="TF3" s="162"/>
      <c r="TG3" s="162"/>
      <c r="TH3" s="162"/>
      <c r="TI3" s="162"/>
      <c r="TJ3" s="162"/>
      <c r="TK3" s="162"/>
      <c r="TL3" s="162"/>
      <c r="TM3" s="162"/>
      <c r="TN3" s="162"/>
      <c r="TO3" s="162"/>
      <c r="TP3" s="162"/>
      <c r="TQ3" s="162"/>
      <c r="TR3" s="162"/>
      <c r="TS3" s="162"/>
      <c r="TT3" s="162"/>
      <c r="TU3" s="162"/>
      <c r="TV3" s="162"/>
      <c r="TW3" s="162"/>
      <c r="TX3" s="162"/>
      <c r="TY3" s="162"/>
      <c r="TZ3" s="162"/>
      <c r="UA3" s="162"/>
      <c r="UB3" s="162"/>
      <c r="UC3" s="162"/>
      <c r="UD3" s="162"/>
      <c r="UE3" s="162"/>
      <c r="UF3" s="162"/>
      <c r="UG3" s="162"/>
      <c r="UH3" s="162"/>
      <c r="UI3" s="162"/>
      <c r="UJ3" s="162"/>
      <c r="UK3" s="162"/>
      <c r="UL3" s="162"/>
      <c r="UM3" s="162"/>
      <c r="UN3" s="162"/>
      <c r="UO3" s="162"/>
      <c r="UP3" s="162"/>
      <c r="UQ3" s="162"/>
      <c r="UR3" s="162"/>
      <c r="US3" s="162"/>
      <c r="UT3" s="162"/>
      <c r="UU3" s="162"/>
      <c r="UV3" s="162"/>
      <c r="UW3" s="162"/>
      <c r="UX3" s="162"/>
      <c r="UY3" s="162"/>
      <c r="UZ3" s="162"/>
      <c r="VA3" s="162"/>
      <c r="VB3" s="162"/>
      <c r="VC3" s="162"/>
      <c r="VD3" s="162"/>
      <c r="VE3" s="162"/>
      <c r="VF3" s="162"/>
      <c r="VG3" s="162"/>
      <c r="VH3" s="162"/>
      <c r="VI3" s="162"/>
      <c r="VJ3" s="162"/>
      <c r="VK3" s="162"/>
      <c r="VL3" s="162"/>
      <c r="VM3" s="162"/>
      <c r="VN3" s="162"/>
      <c r="VO3" s="162"/>
      <c r="VP3" s="162"/>
      <c r="VQ3" s="162"/>
      <c r="VR3" s="162"/>
      <c r="VS3" s="162"/>
      <c r="VT3" s="162"/>
      <c r="VU3" s="162"/>
      <c r="VV3" s="162"/>
      <c r="VW3" s="162"/>
      <c r="VX3" s="162"/>
      <c r="VY3" s="162"/>
      <c r="VZ3" s="162"/>
      <c r="WA3" s="162"/>
      <c r="WB3" s="162"/>
      <c r="WC3" s="162"/>
      <c r="WD3" s="162"/>
      <c r="WE3" s="162"/>
      <c r="WF3" s="162"/>
      <c r="WG3" s="162"/>
      <c r="WH3" s="162"/>
      <c r="WI3" s="162"/>
      <c r="WJ3" s="162"/>
      <c r="WK3" s="162"/>
      <c r="WL3" s="162"/>
      <c r="WM3" s="162"/>
      <c r="WN3" s="162"/>
      <c r="WO3" s="162"/>
      <c r="WP3" s="162"/>
      <c r="WQ3" s="162"/>
      <c r="WR3" s="162"/>
      <c r="WS3" s="162"/>
      <c r="WT3" s="162"/>
      <c r="WU3" s="162"/>
      <c r="WV3" s="162"/>
      <c r="WW3" s="162"/>
      <c r="WX3" s="162"/>
      <c r="WY3" s="162"/>
      <c r="WZ3" s="162"/>
      <c r="XA3" s="162"/>
      <c r="XB3" s="162"/>
      <c r="XC3" s="162"/>
      <c r="XD3" s="162"/>
      <c r="XE3" s="162"/>
      <c r="XF3" s="162"/>
      <c r="XG3" s="162"/>
      <c r="XH3" s="162"/>
      <c r="XI3" s="162"/>
      <c r="XJ3" s="162"/>
      <c r="XK3" s="162"/>
      <c r="XL3" s="162"/>
      <c r="XM3" s="162"/>
      <c r="XN3" s="162"/>
      <c r="XO3" s="162"/>
      <c r="XP3" s="162"/>
      <c r="XQ3" s="162"/>
      <c r="XR3" s="162"/>
      <c r="XS3" s="162"/>
      <c r="XT3" s="162"/>
      <c r="XU3" s="162"/>
      <c r="XV3" s="162"/>
      <c r="XW3" s="162"/>
      <c r="XX3" s="162"/>
      <c r="XY3" s="162"/>
      <c r="XZ3" s="162"/>
      <c r="YA3" s="162"/>
      <c r="YB3" s="162"/>
      <c r="YC3" s="162"/>
      <c r="YD3" s="162"/>
      <c r="YE3" s="162"/>
      <c r="YF3" s="162"/>
      <c r="YG3" s="162"/>
      <c r="YH3" s="162"/>
      <c r="YI3" s="162"/>
      <c r="YJ3" s="162"/>
      <c r="YK3" s="162"/>
      <c r="YL3" s="162"/>
      <c r="YM3" s="162"/>
      <c r="YN3" s="162"/>
      <c r="YO3" s="162"/>
      <c r="YP3" s="162"/>
      <c r="YQ3" s="162"/>
      <c r="YR3" s="162"/>
      <c r="YS3" s="162"/>
      <c r="YT3" s="162"/>
      <c r="YU3" s="162"/>
      <c r="YV3" s="162"/>
      <c r="YW3" s="162"/>
      <c r="YX3" s="162"/>
      <c r="YY3" s="162"/>
      <c r="YZ3" s="162"/>
      <c r="ZA3" s="162"/>
      <c r="ZB3" s="162"/>
      <c r="ZC3" s="162"/>
      <c r="ZD3" s="162"/>
      <c r="ZE3" s="162"/>
      <c r="ZF3" s="162"/>
      <c r="ZG3" s="162"/>
      <c r="ZH3" s="162"/>
      <c r="ZI3" s="162"/>
      <c r="ZJ3" s="162"/>
      <c r="ZK3" s="162"/>
      <c r="ZL3" s="162"/>
      <c r="ZM3" s="162"/>
      <c r="ZN3" s="162"/>
      <c r="ZO3" s="162"/>
      <c r="ZP3" s="162"/>
      <c r="ZQ3" s="162"/>
      <c r="ZR3" s="162"/>
      <c r="ZS3" s="162"/>
      <c r="ZT3" s="162"/>
      <c r="ZU3" s="162"/>
      <c r="ZV3" s="162"/>
      <c r="ZW3" s="162"/>
      <c r="ZX3" s="162"/>
      <c r="ZY3" s="162"/>
      <c r="ZZ3" s="162"/>
      <c r="AAA3" s="162"/>
      <c r="AAB3" s="162"/>
      <c r="AAC3" s="162"/>
      <c r="AAD3" s="162"/>
      <c r="AAE3" s="162"/>
      <c r="AAF3" s="162"/>
      <c r="AAG3" s="162"/>
      <c r="AAH3" s="162"/>
      <c r="AAI3" s="162"/>
      <c r="AAJ3" s="162"/>
      <c r="AAK3" s="162"/>
      <c r="AAL3" s="162"/>
      <c r="AAM3" s="162"/>
      <c r="AAN3" s="162"/>
      <c r="AAO3" s="162"/>
      <c r="AAP3" s="162"/>
      <c r="AAQ3" s="162"/>
      <c r="AAR3" s="162"/>
      <c r="AAS3" s="162"/>
      <c r="AAT3" s="162"/>
      <c r="AAU3" s="162"/>
      <c r="AAV3" s="162"/>
      <c r="AAW3" s="162"/>
      <c r="AAX3" s="162"/>
      <c r="AAY3" s="162"/>
      <c r="AAZ3" s="162"/>
      <c r="ABA3" s="162"/>
      <c r="ABB3" s="162"/>
      <c r="ABC3" s="162"/>
      <c r="ABD3" s="162"/>
      <c r="ABE3" s="162"/>
      <c r="ABF3" s="162"/>
      <c r="ABG3" s="162"/>
      <c r="ABH3" s="162"/>
      <c r="ABI3" s="162"/>
      <c r="ABJ3" s="162"/>
      <c r="ABK3" s="162"/>
      <c r="ABL3" s="162"/>
      <c r="ABM3" s="162"/>
      <c r="ABN3" s="162"/>
      <c r="ABO3" s="162"/>
      <c r="ABP3" s="162"/>
      <c r="ABQ3" s="162"/>
      <c r="ABR3" s="162"/>
      <c r="ABS3" s="162"/>
      <c r="ABT3" s="162"/>
      <c r="ABU3" s="162"/>
      <c r="ABV3" s="162"/>
      <c r="ABW3" s="162"/>
      <c r="ABX3" s="162"/>
      <c r="ABY3" s="162"/>
      <c r="ABZ3" s="162"/>
      <c r="ACA3" s="162"/>
      <c r="ACB3" s="162"/>
      <c r="ACC3" s="162"/>
      <c r="ACD3" s="162"/>
      <c r="ACE3" s="162"/>
      <c r="ACF3" s="162"/>
      <c r="ACG3" s="162"/>
      <c r="ACH3" s="162"/>
      <c r="ACI3" s="162"/>
      <c r="ACJ3" s="162"/>
      <c r="ACK3" s="162"/>
      <c r="ACL3" s="162"/>
      <c r="ACM3" s="162"/>
      <c r="ACN3" s="162"/>
      <c r="ACO3" s="162"/>
      <c r="ACP3" s="162"/>
      <c r="ACQ3" s="162"/>
      <c r="ACR3" s="162"/>
      <c r="ACS3" s="162"/>
      <c r="ACT3" s="162"/>
      <c r="ACU3" s="162"/>
      <c r="ACV3" s="162"/>
      <c r="ACW3" s="162"/>
      <c r="ACX3" s="162"/>
      <c r="ACY3" s="162"/>
      <c r="ACZ3" s="162"/>
      <c r="ADA3" s="162"/>
      <c r="ADB3" s="162"/>
      <c r="ADC3" s="162"/>
      <c r="ADD3" s="162"/>
      <c r="ADE3" s="162"/>
      <c r="ADF3" s="162"/>
      <c r="ADG3" s="162"/>
      <c r="ADH3" s="162"/>
      <c r="ADI3" s="162"/>
      <c r="ADJ3" s="162"/>
      <c r="ADK3" s="162"/>
      <c r="ADL3" s="162"/>
      <c r="ADM3" s="162"/>
      <c r="ADN3" s="162"/>
      <c r="ADO3" s="162"/>
      <c r="ADP3" s="162"/>
      <c r="ADQ3" s="162"/>
      <c r="ADR3" s="162"/>
      <c r="ADS3" s="162"/>
      <c r="ADT3" s="162"/>
      <c r="ADU3" s="162"/>
      <c r="ADV3" s="162"/>
      <c r="ADW3" s="162"/>
      <c r="ADX3" s="162"/>
      <c r="ADY3" s="162"/>
      <c r="ADZ3" s="162"/>
      <c r="AEA3" s="162"/>
      <c r="AEB3" s="162"/>
      <c r="AEC3" s="162"/>
      <c r="AED3" s="162"/>
      <c r="AEE3" s="162"/>
      <c r="AEF3" s="162"/>
      <c r="AEG3" s="162"/>
      <c r="AEH3" s="162"/>
      <c r="AEI3" s="162"/>
      <c r="AEJ3" s="162"/>
      <c r="AEK3" s="162"/>
      <c r="AEL3" s="162"/>
      <c r="AEM3" s="162"/>
      <c r="AEN3" s="162"/>
      <c r="AEO3" s="162"/>
      <c r="AEP3" s="162"/>
      <c r="AEQ3" s="162"/>
      <c r="AER3" s="162"/>
      <c r="AES3" s="162"/>
      <c r="AET3" s="162"/>
      <c r="AEU3" s="162"/>
      <c r="AEV3" s="162"/>
      <c r="AEW3" s="162"/>
      <c r="AEX3" s="162"/>
      <c r="AEY3" s="162"/>
      <c r="AEZ3" s="162"/>
      <c r="AFA3" s="162"/>
      <c r="AFB3" s="162"/>
      <c r="AFC3" s="162"/>
      <c r="AFD3" s="162"/>
      <c r="AFE3" s="162"/>
      <c r="AFF3" s="162"/>
      <c r="AFG3" s="162"/>
      <c r="AFH3" s="162"/>
      <c r="AFI3" s="162"/>
      <c r="AFJ3" s="162"/>
      <c r="AFK3" s="162"/>
      <c r="AFL3" s="162"/>
      <c r="AFM3" s="162"/>
      <c r="AFN3" s="162"/>
      <c r="AFO3" s="162"/>
      <c r="AFP3" s="162"/>
      <c r="AFQ3" s="162"/>
      <c r="AFR3" s="162"/>
      <c r="AFS3" s="162"/>
      <c r="AFT3" s="162"/>
      <c r="AFU3" s="162"/>
      <c r="AFV3" s="162"/>
      <c r="AFW3" s="162"/>
      <c r="AFX3" s="162"/>
      <c r="AFY3" s="162"/>
      <c r="AFZ3" s="162"/>
      <c r="AGA3" s="162"/>
      <c r="AGB3" s="162"/>
      <c r="AGC3" s="162"/>
      <c r="AGD3" s="162"/>
      <c r="AGE3" s="162"/>
      <c r="AGF3" s="162"/>
      <c r="AGG3" s="162"/>
      <c r="AGH3" s="162"/>
      <c r="AGI3" s="162"/>
      <c r="AGJ3" s="162"/>
      <c r="AGK3" s="162"/>
      <c r="AGL3" s="162"/>
      <c r="AGM3" s="162"/>
      <c r="AGN3" s="162"/>
      <c r="AGO3" s="162"/>
      <c r="AGP3" s="162"/>
      <c r="AGQ3" s="162"/>
      <c r="AGR3" s="162"/>
      <c r="AGS3" s="162"/>
      <c r="AGT3" s="162"/>
      <c r="AGU3" s="162"/>
      <c r="AGV3" s="162"/>
      <c r="AGW3" s="162"/>
      <c r="AGX3" s="162"/>
      <c r="AGY3" s="162"/>
      <c r="AGZ3" s="162"/>
      <c r="AHA3" s="162"/>
      <c r="AHB3" s="162"/>
      <c r="AHC3" s="162"/>
      <c r="AHD3" s="162"/>
      <c r="AHE3" s="162"/>
      <c r="AHF3" s="162"/>
      <c r="AHG3" s="162"/>
      <c r="AHH3" s="162"/>
      <c r="AHI3" s="162"/>
      <c r="AHJ3" s="162"/>
      <c r="AHK3" s="162"/>
      <c r="AHL3" s="162"/>
      <c r="AHM3" s="162"/>
      <c r="AHN3" s="162"/>
      <c r="AHO3" s="162"/>
      <c r="AHP3" s="162"/>
      <c r="AHQ3" s="162"/>
      <c r="AHR3" s="162"/>
      <c r="AHS3" s="162"/>
      <c r="AHT3" s="162"/>
      <c r="AHU3" s="162"/>
      <c r="AHV3" s="162"/>
      <c r="AHW3" s="162"/>
      <c r="AHX3" s="162"/>
      <c r="AHY3" s="162"/>
      <c r="AHZ3" s="162"/>
      <c r="AIA3" s="162"/>
      <c r="AIB3" s="162"/>
      <c r="AIC3" s="162"/>
      <c r="AID3" s="162"/>
      <c r="AIE3" s="162"/>
      <c r="AIF3" s="162"/>
      <c r="AIG3" s="162"/>
      <c r="AIH3" s="162"/>
      <c r="AII3" s="162"/>
      <c r="AIJ3" s="162"/>
      <c r="AIK3" s="162"/>
      <c r="AIL3" s="162"/>
      <c r="AIM3" s="162"/>
      <c r="AIN3" s="162"/>
      <c r="AIO3" s="162"/>
      <c r="AIP3" s="162"/>
      <c r="AIQ3" s="162"/>
      <c r="AIR3" s="162"/>
      <c r="AIS3" s="162"/>
      <c r="AIT3" s="162"/>
      <c r="AIU3" s="162"/>
      <c r="AIV3" s="162"/>
      <c r="AIW3" s="162"/>
      <c r="AIX3" s="162"/>
      <c r="AIY3" s="162"/>
      <c r="AIZ3" s="162"/>
      <c r="AJA3" s="162"/>
      <c r="AJB3" s="162"/>
      <c r="AJC3" s="162"/>
      <c r="AJD3" s="162"/>
      <c r="AJE3" s="162"/>
      <c r="AJF3" s="162"/>
      <c r="AJG3" s="162"/>
      <c r="AJH3" s="162"/>
      <c r="AJI3" s="162"/>
      <c r="AJJ3" s="162"/>
      <c r="AJK3" s="162"/>
      <c r="AJL3" s="162"/>
      <c r="AJM3" s="162"/>
      <c r="AJN3" s="162"/>
      <c r="AJO3" s="162"/>
      <c r="AJP3" s="162"/>
      <c r="AJQ3" s="162"/>
      <c r="AJR3" s="162"/>
      <c r="AJS3" s="162"/>
      <c r="AJT3" s="162"/>
      <c r="AJU3" s="162"/>
      <c r="AJV3" s="162"/>
      <c r="AJW3" s="162"/>
      <c r="AJX3" s="162"/>
      <c r="AJY3" s="162"/>
      <c r="AJZ3" s="162"/>
      <c r="AKA3" s="162"/>
      <c r="AKB3" s="162"/>
      <c r="AKC3" s="162"/>
      <c r="AKD3" s="162"/>
      <c r="AKE3" s="162"/>
      <c r="AKF3" s="162"/>
      <c r="AKG3" s="162"/>
      <c r="AKH3" s="162"/>
      <c r="AKI3" s="162"/>
      <c r="AKJ3" s="162"/>
      <c r="AKK3" s="162"/>
      <c r="AKL3" s="162"/>
      <c r="AKM3" s="162"/>
      <c r="AKN3" s="162"/>
      <c r="AKO3" s="162"/>
      <c r="AKP3" s="162"/>
      <c r="AKQ3" s="162"/>
      <c r="AKR3" s="162"/>
      <c r="AKS3" s="162"/>
      <c r="AKT3" s="162"/>
      <c r="AKU3" s="162"/>
      <c r="AKV3" s="162"/>
      <c r="AKW3" s="162"/>
      <c r="AKX3" s="162"/>
      <c r="AKY3" s="162"/>
      <c r="AKZ3" s="162"/>
      <c r="ALA3" s="162"/>
      <c r="ALB3" s="162"/>
      <c r="ALC3" s="162"/>
      <c r="ALD3" s="162"/>
      <c r="ALE3" s="162"/>
      <c r="ALF3" s="162"/>
      <c r="ALG3" s="162"/>
      <c r="ALH3" s="162"/>
      <c r="ALI3" s="162"/>
      <c r="ALJ3" s="162"/>
      <c r="ALK3" s="162"/>
      <c r="ALL3" s="162"/>
      <c r="ALM3" s="162"/>
      <c r="ALN3" s="162"/>
      <c r="ALO3" s="162"/>
      <c r="ALP3" s="162"/>
      <c r="ALQ3" s="162"/>
      <c r="ALR3" s="162"/>
      <c r="ALS3" s="162"/>
      <c r="ALT3" s="162"/>
      <c r="ALU3" s="162"/>
      <c r="ALV3" s="162"/>
      <c r="ALW3" s="162"/>
      <c r="ALX3" s="162"/>
      <c r="ALY3" s="162"/>
      <c r="ALZ3" s="162"/>
      <c r="AMA3" s="162"/>
      <c r="AMB3" s="162"/>
      <c r="AMC3" s="162"/>
      <c r="AMD3" s="162"/>
      <c r="AME3" s="162"/>
      <c r="AMF3" s="162"/>
      <c r="AMG3" s="162"/>
      <c r="AMH3" s="162"/>
      <c r="AMI3" s="162"/>
      <c r="AMJ3" s="4"/>
    </row>
    <row r="5" spans="1:1024" x14ac:dyDescent="0.2">
      <c r="B5" s="4" t="s">
        <v>3</v>
      </c>
      <c r="C5" s="158"/>
      <c r="D5" s="158"/>
    </row>
    <row r="6" spans="1:1024" x14ac:dyDescent="0.2">
      <c r="B6" s="4" t="s">
        <v>4</v>
      </c>
      <c r="C6" s="158"/>
      <c r="D6" s="158"/>
    </row>
    <row r="7" spans="1:1024" x14ac:dyDescent="0.2">
      <c r="B7" s="4" t="s">
        <v>5</v>
      </c>
      <c r="C7" s="158"/>
      <c r="D7" s="158"/>
    </row>
    <row r="8" spans="1:1024" x14ac:dyDescent="0.2">
      <c r="B8" s="4" t="s">
        <v>6</v>
      </c>
      <c r="C8" s="158"/>
      <c r="D8" s="158"/>
    </row>
    <row r="9" spans="1:1024" x14ac:dyDescent="0.2">
      <c r="B9" s="4" t="s">
        <v>7</v>
      </c>
      <c r="C9" s="158"/>
      <c r="D9" s="158"/>
    </row>
    <row r="10" spans="1:1024" x14ac:dyDescent="0.2">
      <c r="B10" s="4" t="s">
        <v>8</v>
      </c>
      <c r="C10" s="159"/>
      <c r="D10" s="159"/>
    </row>
    <row r="11" spans="1:1024" x14ac:dyDescent="0.2">
      <c r="B11" s="4" t="s">
        <v>9</v>
      </c>
      <c r="C11" s="159"/>
      <c r="D11" s="159"/>
    </row>
    <row r="12" spans="1:1024" ht="32.25" customHeight="1" x14ac:dyDescent="0.2">
      <c r="B12" s="7" t="s">
        <v>10</v>
      </c>
      <c r="C12" s="160"/>
      <c r="D12" s="160"/>
    </row>
    <row r="14" spans="1:1024" x14ac:dyDescent="0.2">
      <c r="B14" s="168"/>
      <c r="C14" s="168"/>
      <c r="D14" s="168"/>
    </row>
    <row r="15" spans="1:1024" x14ac:dyDescent="0.2">
      <c r="B15" s="8" t="s">
        <v>80</v>
      </c>
      <c r="C15" s="11" t="s">
        <v>81</v>
      </c>
      <c r="D15" s="12"/>
      <c r="F15" s="8" t="s">
        <v>15</v>
      </c>
      <c r="G15" s="13"/>
    </row>
    <row r="16" spans="1:1024" x14ac:dyDescent="0.2">
      <c r="B16" s="8" t="s">
        <v>13</v>
      </c>
      <c r="C16" s="11" t="s">
        <v>14</v>
      </c>
      <c r="D16" s="12"/>
      <c r="F16" s="8" t="s">
        <v>18</v>
      </c>
      <c r="G16" s="13"/>
    </row>
    <row r="17" spans="1:1024" x14ac:dyDescent="0.2">
      <c r="B17" s="14" t="s">
        <v>82</v>
      </c>
      <c r="C17" s="11" t="s">
        <v>17</v>
      </c>
      <c r="D17" s="15"/>
      <c r="F17" s="8" t="s">
        <v>20</v>
      </c>
      <c r="G17" s="17">
        <f>G16*G15</f>
        <v>0</v>
      </c>
    </row>
    <row r="18" spans="1:1024" x14ac:dyDescent="0.2">
      <c r="B18" s="18"/>
      <c r="C18" s="19"/>
      <c r="D18" s="20"/>
    </row>
    <row r="19" spans="1:1024" x14ac:dyDescent="0.2">
      <c r="B19" s="153" t="s">
        <v>203</v>
      </c>
      <c r="C19" s="153"/>
      <c r="D19" s="153"/>
      <c r="E19" s="153"/>
      <c r="F19" s="153"/>
      <c r="G19" s="153"/>
    </row>
    <row r="20" spans="1:1024" x14ac:dyDescent="0.2">
      <c r="B20" s="8" t="s">
        <v>83</v>
      </c>
      <c r="C20" s="64"/>
      <c r="G20" s="69"/>
    </row>
    <row r="21" spans="1:1024" x14ac:dyDescent="0.2">
      <c r="B21" s="8" t="s">
        <v>84</v>
      </c>
      <c r="C21" s="64"/>
      <c r="G21" s="69"/>
    </row>
    <row r="22" spans="1:1024" x14ac:dyDescent="0.2">
      <c r="B22" s="70"/>
      <c r="C22" s="71"/>
      <c r="G22" s="69"/>
    </row>
    <row r="23" spans="1:1024" ht="25.5" x14ac:dyDescent="0.2">
      <c r="A23"/>
      <c r="B23" s="146"/>
      <c r="C23" s="147" t="s">
        <v>85</v>
      </c>
      <c r="D23" s="148" t="s">
        <v>86</v>
      </c>
      <c r="E23" s="149" t="s">
        <v>154</v>
      </c>
      <c r="F23" s="149" t="s">
        <v>155</v>
      </c>
      <c r="G23" s="150" t="s">
        <v>88</v>
      </c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  <c r="IX23"/>
      <c r="IY23"/>
      <c r="IZ23"/>
      <c r="JA23"/>
      <c r="JB23"/>
      <c r="JC23"/>
      <c r="JD23"/>
      <c r="JE23"/>
      <c r="JF23"/>
      <c r="JG23"/>
      <c r="JH23"/>
      <c r="JI23"/>
      <c r="JJ23"/>
      <c r="JK23"/>
      <c r="JL23"/>
      <c r="JM23"/>
      <c r="JN23"/>
      <c r="JO23"/>
      <c r="JP23"/>
      <c r="JQ23"/>
      <c r="JR23"/>
      <c r="JS23"/>
      <c r="JT23"/>
      <c r="JU23"/>
      <c r="JV23"/>
      <c r="JW23"/>
      <c r="JX23"/>
      <c r="JY23"/>
      <c r="JZ23"/>
      <c r="KA23"/>
      <c r="KB23"/>
      <c r="KC23"/>
      <c r="KD23"/>
      <c r="KE23"/>
      <c r="KF23"/>
      <c r="KG23"/>
      <c r="KH23"/>
      <c r="KI23"/>
      <c r="KJ23"/>
      <c r="KK23"/>
      <c r="KL23"/>
      <c r="KM23"/>
      <c r="KN23"/>
      <c r="KO23"/>
      <c r="KP23"/>
      <c r="KQ23"/>
      <c r="KR23"/>
      <c r="KS23"/>
      <c r="KT23"/>
      <c r="KU23"/>
      <c r="KV23"/>
      <c r="KW23"/>
      <c r="KX23"/>
      <c r="KY23"/>
      <c r="KZ23"/>
      <c r="LA23"/>
      <c r="LB23"/>
      <c r="LC23"/>
      <c r="LD23"/>
      <c r="LE23"/>
      <c r="LF23"/>
      <c r="LG23"/>
      <c r="LH23"/>
      <c r="LI23"/>
      <c r="LJ23"/>
      <c r="LK23"/>
      <c r="LL23"/>
      <c r="LM23"/>
      <c r="LN23"/>
      <c r="LO23"/>
      <c r="LP23"/>
      <c r="LQ23"/>
      <c r="LR23"/>
      <c r="LS23"/>
      <c r="LT23"/>
      <c r="LU23"/>
      <c r="LV23"/>
      <c r="LW23"/>
      <c r="LX23"/>
      <c r="LY23"/>
      <c r="LZ23"/>
      <c r="MA23"/>
      <c r="MB23"/>
      <c r="MC23"/>
      <c r="MD23"/>
      <c r="ME23"/>
      <c r="MF23"/>
      <c r="MG23"/>
      <c r="MH23"/>
      <c r="MI23"/>
      <c r="MJ23"/>
      <c r="MK23"/>
      <c r="ML23"/>
      <c r="MM23"/>
      <c r="MN23"/>
      <c r="MO23"/>
      <c r="MP23"/>
      <c r="MQ23"/>
      <c r="MR23"/>
      <c r="MS23"/>
      <c r="MT23"/>
      <c r="MU23"/>
      <c r="MV23"/>
      <c r="MW23"/>
      <c r="MX23"/>
      <c r="MY23"/>
      <c r="MZ23"/>
      <c r="NA23"/>
      <c r="NB23"/>
      <c r="NC23"/>
      <c r="ND23"/>
      <c r="NE23"/>
      <c r="NF23"/>
      <c r="NG23"/>
      <c r="NH23"/>
      <c r="NI23"/>
      <c r="NJ23"/>
      <c r="NK23"/>
      <c r="NL23"/>
      <c r="NM23"/>
      <c r="NN23"/>
      <c r="NO23"/>
      <c r="NP23"/>
      <c r="NQ23"/>
      <c r="NR23"/>
      <c r="NS23"/>
      <c r="NT23"/>
      <c r="NU23"/>
      <c r="NV23"/>
      <c r="NW23"/>
      <c r="NX23"/>
      <c r="NY23"/>
      <c r="NZ23"/>
      <c r="OA23"/>
      <c r="OB23"/>
      <c r="OC23"/>
      <c r="OD23"/>
      <c r="OE23"/>
      <c r="OF23"/>
      <c r="OG23"/>
      <c r="OH23"/>
      <c r="OI23"/>
      <c r="OJ23"/>
      <c r="OK23"/>
      <c r="OL23"/>
      <c r="OM23"/>
      <c r="ON23"/>
      <c r="OO23"/>
      <c r="OP23"/>
      <c r="OQ23"/>
      <c r="OR23"/>
      <c r="OS23"/>
      <c r="OT23"/>
      <c r="OU23"/>
      <c r="OV23"/>
      <c r="OW23"/>
      <c r="OX23"/>
      <c r="OY23"/>
      <c r="OZ23"/>
      <c r="PA23"/>
      <c r="PB23"/>
      <c r="PC23"/>
      <c r="PD23"/>
      <c r="PE23"/>
      <c r="PF23"/>
      <c r="PG23"/>
      <c r="PH23"/>
      <c r="PI23"/>
      <c r="PJ23"/>
      <c r="PK23"/>
      <c r="PL23"/>
      <c r="PM23"/>
      <c r="PN23"/>
      <c r="PO23"/>
      <c r="PP23"/>
      <c r="PQ23"/>
      <c r="PR23"/>
      <c r="PS23"/>
      <c r="PT23"/>
      <c r="PU23"/>
      <c r="PV23"/>
      <c r="PW23"/>
      <c r="PX23"/>
      <c r="PY23"/>
      <c r="PZ23"/>
      <c r="QA23"/>
      <c r="QB23"/>
      <c r="QC23"/>
      <c r="QD23"/>
      <c r="QE23"/>
      <c r="QF23"/>
      <c r="QG23"/>
      <c r="QH23"/>
      <c r="QI23"/>
      <c r="QJ23"/>
      <c r="QK23"/>
      <c r="QL23"/>
      <c r="QM23"/>
      <c r="QN23"/>
      <c r="QO23"/>
      <c r="QP23"/>
      <c r="QQ23"/>
      <c r="QR23"/>
      <c r="QS23"/>
      <c r="QT23"/>
      <c r="QU23"/>
      <c r="QV23"/>
      <c r="QW23"/>
      <c r="QX23"/>
      <c r="QY23"/>
      <c r="QZ23"/>
      <c r="RA23"/>
      <c r="RB23"/>
      <c r="RC23"/>
      <c r="RD23"/>
      <c r="RE23"/>
      <c r="RF23"/>
      <c r="RG23"/>
      <c r="RH23"/>
      <c r="RI23"/>
      <c r="RJ23"/>
      <c r="RK23"/>
      <c r="RL23"/>
      <c r="RM23"/>
      <c r="RN23"/>
      <c r="RO23"/>
      <c r="RP23"/>
      <c r="RQ23"/>
      <c r="RR23"/>
      <c r="RS23"/>
      <c r="RT23"/>
      <c r="RU23"/>
      <c r="RV23"/>
      <c r="RW23"/>
      <c r="RX23"/>
      <c r="RY23"/>
      <c r="RZ23"/>
      <c r="SA23"/>
      <c r="SB23"/>
      <c r="SC23"/>
      <c r="SD23"/>
      <c r="SE23"/>
      <c r="SF23"/>
      <c r="SG23"/>
      <c r="SH23"/>
      <c r="SI23"/>
      <c r="SJ23"/>
      <c r="SK23"/>
      <c r="SL23"/>
      <c r="SM23"/>
      <c r="SN23"/>
      <c r="SO23"/>
      <c r="SP23"/>
      <c r="SQ23"/>
      <c r="SR23"/>
      <c r="SS23"/>
      <c r="ST23"/>
      <c r="SU23"/>
      <c r="SV23"/>
      <c r="SW23"/>
      <c r="SX23"/>
      <c r="SY23"/>
      <c r="SZ23"/>
      <c r="TA23"/>
      <c r="TB23"/>
      <c r="TC23"/>
      <c r="TD23"/>
      <c r="TE23"/>
      <c r="TF23"/>
      <c r="TG23"/>
      <c r="TH23"/>
      <c r="TI23"/>
      <c r="TJ23"/>
      <c r="TK23"/>
      <c r="TL23"/>
      <c r="TM23"/>
      <c r="TN23"/>
      <c r="TO23"/>
      <c r="TP23"/>
      <c r="TQ23"/>
      <c r="TR23"/>
      <c r="TS23"/>
      <c r="TT23"/>
      <c r="TU23"/>
      <c r="TV23"/>
      <c r="TW23"/>
      <c r="TX23"/>
      <c r="TY23"/>
      <c r="TZ23"/>
      <c r="UA23"/>
      <c r="UB23"/>
      <c r="UC23"/>
      <c r="UD23"/>
      <c r="UE23"/>
      <c r="UF23"/>
      <c r="UG23"/>
      <c r="UH23"/>
      <c r="UI23"/>
      <c r="UJ23"/>
      <c r="UK23"/>
      <c r="UL23"/>
      <c r="UM23"/>
      <c r="UN23"/>
      <c r="UO23"/>
      <c r="UP23"/>
      <c r="UQ23"/>
      <c r="UR23"/>
      <c r="US23"/>
      <c r="UT23"/>
      <c r="UU23"/>
      <c r="UV23"/>
      <c r="UW23"/>
      <c r="UX23"/>
      <c r="UY23"/>
      <c r="UZ23"/>
      <c r="VA23"/>
      <c r="VB23"/>
      <c r="VC23"/>
      <c r="VD23"/>
      <c r="VE23"/>
      <c r="VF23"/>
      <c r="VG23"/>
      <c r="VH23"/>
      <c r="VI23"/>
      <c r="VJ23"/>
      <c r="VK23"/>
      <c r="VL23"/>
      <c r="VM23"/>
      <c r="VN23"/>
      <c r="VO23"/>
      <c r="VP23"/>
      <c r="VQ23"/>
      <c r="VR23"/>
      <c r="VS23"/>
      <c r="VT23"/>
      <c r="VU23"/>
      <c r="VV23"/>
      <c r="VW23"/>
      <c r="VX23"/>
      <c r="VY23"/>
      <c r="VZ23"/>
      <c r="WA23"/>
      <c r="WB23"/>
      <c r="WC23"/>
      <c r="WD23"/>
      <c r="WE23"/>
      <c r="WF23"/>
      <c r="WG23"/>
      <c r="WH23"/>
      <c r="WI23"/>
      <c r="WJ23"/>
      <c r="WK23"/>
      <c r="WL23"/>
      <c r="WM23"/>
      <c r="WN23"/>
      <c r="WO23"/>
      <c r="WP23"/>
      <c r="WQ23"/>
      <c r="WR23"/>
      <c r="WS23"/>
      <c r="WT23"/>
      <c r="WU23"/>
      <c r="WV23"/>
      <c r="WW23"/>
      <c r="WX23"/>
      <c r="WY23"/>
      <c r="WZ23"/>
      <c r="XA23"/>
      <c r="XB23"/>
      <c r="XC23"/>
      <c r="XD23"/>
      <c r="XE23"/>
      <c r="XF23"/>
      <c r="XG23"/>
      <c r="XH23"/>
      <c r="XI23"/>
      <c r="XJ23"/>
      <c r="XK23"/>
      <c r="XL23"/>
      <c r="XM23"/>
      <c r="XN23"/>
      <c r="XO23"/>
      <c r="XP23"/>
      <c r="XQ23"/>
      <c r="XR23"/>
      <c r="XS23"/>
      <c r="XT23"/>
      <c r="XU23"/>
      <c r="XV23"/>
      <c r="XW23"/>
      <c r="XX23"/>
      <c r="XY23"/>
      <c r="XZ23"/>
      <c r="YA23"/>
      <c r="YB23"/>
      <c r="YC23"/>
      <c r="YD23"/>
      <c r="YE23"/>
      <c r="YF23"/>
      <c r="YG23"/>
      <c r="YH23"/>
      <c r="YI23"/>
      <c r="YJ23"/>
      <c r="YK23"/>
      <c r="YL23"/>
      <c r="YM23"/>
      <c r="YN23"/>
      <c r="YO23"/>
      <c r="YP23"/>
      <c r="YQ23"/>
      <c r="YR23"/>
      <c r="YS23"/>
      <c r="YT23"/>
      <c r="YU23"/>
      <c r="YV23"/>
      <c r="YW23"/>
      <c r="YX23"/>
      <c r="YY23"/>
      <c r="YZ23"/>
      <c r="ZA23"/>
      <c r="ZB23"/>
      <c r="ZC23"/>
      <c r="ZD23"/>
      <c r="ZE23"/>
      <c r="ZF23"/>
      <c r="ZG23"/>
      <c r="ZH23"/>
      <c r="ZI23"/>
      <c r="ZJ23"/>
      <c r="ZK23"/>
      <c r="ZL23"/>
      <c r="ZM23"/>
      <c r="ZN23"/>
      <c r="ZO23"/>
      <c r="ZP23"/>
      <c r="ZQ23"/>
      <c r="ZR23"/>
      <c r="ZS23"/>
      <c r="ZT23"/>
      <c r="ZU23"/>
      <c r="ZV23"/>
      <c r="ZW23"/>
      <c r="ZX23"/>
      <c r="ZY23"/>
      <c r="ZZ23"/>
      <c r="AAA23"/>
      <c r="AAB23"/>
      <c r="AAC23"/>
      <c r="AAD23"/>
      <c r="AAE23"/>
      <c r="AAF23"/>
      <c r="AAG23"/>
      <c r="AAH23"/>
      <c r="AAI23"/>
      <c r="AAJ23"/>
      <c r="AAK23"/>
      <c r="AAL23"/>
      <c r="AAM23"/>
      <c r="AAN23"/>
      <c r="AAO23"/>
      <c r="AAP23"/>
      <c r="AAQ23"/>
      <c r="AAR23"/>
      <c r="AAS23"/>
      <c r="AAT23"/>
      <c r="AAU23"/>
      <c r="AAV23"/>
      <c r="AAW23"/>
      <c r="AAX23"/>
      <c r="AAY23"/>
      <c r="AAZ23"/>
      <c r="ABA23"/>
      <c r="ABB23"/>
      <c r="ABC23"/>
      <c r="ABD23"/>
      <c r="ABE23"/>
      <c r="ABF23"/>
      <c r="ABG23"/>
      <c r="ABH23"/>
      <c r="ABI23"/>
      <c r="ABJ23"/>
      <c r="ABK23"/>
      <c r="ABL23"/>
      <c r="ABM23"/>
      <c r="ABN23"/>
      <c r="ABO23"/>
      <c r="ABP23"/>
      <c r="ABQ23"/>
      <c r="ABR23"/>
      <c r="ABS23"/>
      <c r="ABT23"/>
      <c r="ABU23"/>
      <c r="ABV23"/>
      <c r="ABW23"/>
      <c r="ABX23"/>
      <c r="ABY23"/>
      <c r="ABZ23"/>
      <c r="ACA23"/>
      <c r="ACB23"/>
      <c r="ACC23"/>
      <c r="ACD23"/>
      <c r="ACE23"/>
      <c r="ACF23"/>
      <c r="ACG23"/>
      <c r="ACH23"/>
      <c r="ACI23"/>
      <c r="ACJ23"/>
      <c r="ACK23"/>
      <c r="ACL23"/>
      <c r="ACM23"/>
      <c r="ACN23"/>
      <c r="ACO23"/>
      <c r="ACP23"/>
      <c r="ACQ23"/>
      <c r="ACR23"/>
      <c r="ACS23"/>
      <c r="ACT23"/>
      <c r="ACU23"/>
      <c r="ACV23"/>
      <c r="ACW23"/>
      <c r="ACX23"/>
      <c r="ACY23"/>
      <c r="ACZ23"/>
      <c r="ADA23"/>
      <c r="ADB23"/>
      <c r="ADC23"/>
      <c r="ADD23"/>
      <c r="ADE23"/>
      <c r="ADF23"/>
      <c r="ADG23"/>
      <c r="ADH23"/>
      <c r="ADI23"/>
      <c r="ADJ23"/>
      <c r="ADK23"/>
      <c r="ADL23"/>
      <c r="ADM23"/>
      <c r="ADN23"/>
      <c r="ADO23"/>
      <c r="ADP23"/>
      <c r="ADQ23"/>
      <c r="ADR23"/>
      <c r="ADS23"/>
      <c r="ADT23"/>
      <c r="ADU23"/>
      <c r="ADV23"/>
      <c r="ADW23"/>
      <c r="ADX23"/>
      <c r="ADY23"/>
      <c r="ADZ23"/>
      <c r="AEA23"/>
      <c r="AEB23"/>
      <c r="AEC23"/>
      <c r="AED23"/>
      <c r="AEE23"/>
      <c r="AEF23"/>
      <c r="AEG23"/>
      <c r="AEH23"/>
      <c r="AEI23"/>
      <c r="AEJ23"/>
      <c r="AEK23"/>
      <c r="AEL23"/>
      <c r="AEM23"/>
      <c r="AEN23"/>
      <c r="AEO23"/>
      <c r="AEP23"/>
      <c r="AEQ23"/>
      <c r="AER23"/>
      <c r="AES23"/>
      <c r="AET23"/>
      <c r="AEU23"/>
      <c r="AEV23"/>
      <c r="AEW23"/>
      <c r="AEX23"/>
      <c r="AEY23"/>
      <c r="AEZ23"/>
      <c r="AFA23"/>
      <c r="AFB23"/>
      <c r="AFC23"/>
      <c r="AFD23"/>
      <c r="AFE23"/>
      <c r="AFF23"/>
      <c r="AFG23"/>
      <c r="AFH23"/>
      <c r="AFI23"/>
      <c r="AFJ23"/>
      <c r="AFK23"/>
      <c r="AFL23"/>
      <c r="AFM23"/>
      <c r="AFN23"/>
      <c r="AFO23"/>
      <c r="AFP23"/>
      <c r="AFQ23"/>
      <c r="AFR23"/>
      <c r="AFS23"/>
      <c r="AFT23"/>
      <c r="AFU23"/>
      <c r="AFV23"/>
      <c r="AFW23"/>
      <c r="AFX23"/>
      <c r="AFY23"/>
      <c r="AFZ23"/>
      <c r="AGA23"/>
      <c r="AGB23"/>
      <c r="AGC23"/>
      <c r="AGD23"/>
      <c r="AGE23"/>
      <c r="AGF23"/>
      <c r="AGG23"/>
      <c r="AGH23"/>
      <c r="AGI23"/>
      <c r="AGJ23"/>
      <c r="AGK23"/>
      <c r="AGL23"/>
      <c r="AGM23"/>
      <c r="AGN23"/>
      <c r="AGO23"/>
      <c r="AGP23"/>
      <c r="AGQ23"/>
      <c r="AGR23"/>
      <c r="AGS23"/>
      <c r="AGT23"/>
      <c r="AGU23"/>
      <c r="AGV23"/>
      <c r="AGW23"/>
      <c r="AGX23"/>
      <c r="AGY23"/>
      <c r="AGZ23"/>
      <c r="AHA23"/>
      <c r="AHB23"/>
      <c r="AHC23"/>
      <c r="AHD23"/>
      <c r="AHE23"/>
      <c r="AHF23"/>
      <c r="AHG23"/>
      <c r="AHH23"/>
      <c r="AHI23"/>
      <c r="AHJ23"/>
      <c r="AHK23"/>
      <c r="AHL23"/>
      <c r="AHM23"/>
      <c r="AHN23"/>
      <c r="AHO23"/>
      <c r="AHP23"/>
      <c r="AHQ23"/>
      <c r="AHR23"/>
      <c r="AHS23"/>
      <c r="AHT23"/>
      <c r="AHU23"/>
      <c r="AHV23"/>
      <c r="AHW23"/>
      <c r="AHX23"/>
      <c r="AHY23"/>
      <c r="AHZ23"/>
      <c r="AIA23"/>
      <c r="AIB23"/>
      <c r="AIC23"/>
      <c r="AID23"/>
      <c r="AIE23"/>
      <c r="AIF23"/>
      <c r="AIG23"/>
      <c r="AIH23"/>
      <c r="AII23"/>
      <c r="AIJ23"/>
      <c r="AIK23"/>
      <c r="AIL23"/>
      <c r="AIM23"/>
      <c r="AIN23"/>
      <c r="AIO23"/>
      <c r="AIP23"/>
      <c r="AIQ23"/>
      <c r="AIR23"/>
      <c r="AIS23"/>
      <c r="AIT23"/>
      <c r="AIU23"/>
      <c r="AIV23"/>
      <c r="AIW23"/>
      <c r="AIX23"/>
      <c r="AIY23"/>
      <c r="AIZ23"/>
      <c r="AJA23"/>
      <c r="AJB23"/>
      <c r="AJC23"/>
      <c r="AJD23"/>
      <c r="AJE23"/>
      <c r="AJF23"/>
      <c r="AJG23"/>
      <c r="AJH23"/>
      <c r="AJI23"/>
      <c r="AJJ23"/>
      <c r="AJK23"/>
      <c r="AJL23"/>
      <c r="AJM23"/>
      <c r="AJN23"/>
      <c r="AJO23"/>
      <c r="AJP23"/>
      <c r="AJQ23"/>
      <c r="AJR23"/>
      <c r="AJS23"/>
      <c r="AJT23"/>
      <c r="AJU23"/>
      <c r="AJV23"/>
      <c r="AJW23"/>
      <c r="AJX23"/>
      <c r="AJY23"/>
      <c r="AJZ23"/>
      <c r="AKA23"/>
      <c r="AKB23"/>
      <c r="AKC23"/>
      <c r="AKD23"/>
      <c r="AKE23"/>
      <c r="AKF23"/>
      <c r="AKG23"/>
      <c r="AKH23"/>
      <c r="AKI23"/>
      <c r="AKJ23"/>
      <c r="AKK23"/>
      <c r="AKL23"/>
      <c r="AKM23"/>
      <c r="AKN23"/>
      <c r="AKO23"/>
      <c r="AKP23"/>
      <c r="AKQ23"/>
      <c r="AKR23"/>
      <c r="AKS23"/>
      <c r="AKT23"/>
      <c r="AKU23"/>
      <c r="AKV23"/>
      <c r="AKW23"/>
      <c r="AKX23"/>
      <c r="AKY23"/>
      <c r="AKZ23"/>
      <c r="ALA23"/>
      <c r="ALB23"/>
      <c r="ALC23"/>
      <c r="ALD23"/>
      <c r="ALE23"/>
      <c r="ALF23"/>
      <c r="ALG23"/>
      <c r="ALH23"/>
      <c r="ALI23"/>
      <c r="ALJ23"/>
      <c r="ALK23"/>
      <c r="ALL23"/>
      <c r="ALM23"/>
      <c r="ALN23"/>
      <c r="ALO23"/>
      <c r="ALP23"/>
      <c r="ALQ23"/>
      <c r="ALR23"/>
      <c r="ALS23"/>
      <c r="ALT23"/>
      <c r="ALU23"/>
      <c r="ALV23"/>
      <c r="ALW23"/>
      <c r="ALX23"/>
      <c r="ALY23"/>
      <c r="ALZ23"/>
      <c r="AMA23"/>
      <c r="AMB23"/>
      <c r="AMC23"/>
      <c r="AMD23"/>
      <c r="AME23"/>
      <c r="AMF23"/>
      <c r="AMG23"/>
      <c r="AMH23"/>
      <c r="AMI23"/>
      <c r="AMJ23"/>
    </row>
    <row r="24" spans="1:1024" x14ac:dyDescent="0.2">
      <c r="A24"/>
      <c r="B24" s="97" t="s">
        <v>156</v>
      </c>
      <c r="C24" s="65"/>
      <c r="D24" s="66">
        <v>0.84</v>
      </c>
      <c r="E24" s="33"/>
      <c r="F24" s="151" t="str">
        <f>IF(G43="","",E24-C$114)</f>
        <v/>
      </c>
      <c r="G24" s="67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  <c r="IY24"/>
      <c r="IZ24"/>
      <c r="JA24"/>
      <c r="JB24"/>
      <c r="JC24"/>
      <c r="JD24"/>
      <c r="JE24"/>
      <c r="JF24"/>
      <c r="JG24"/>
      <c r="JH24"/>
      <c r="JI24"/>
      <c r="JJ24"/>
      <c r="JK24"/>
      <c r="JL24"/>
      <c r="JM24"/>
      <c r="JN24"/>
      <c r="JO24"/>
      <c r="JP24"/>
      <c r="JQ24"/>
      <c r="JR24"/>
      <c r="JS24"/>
      <c r="JT24"/>
      <c r="JU24"/>
      <c r="JV24"/>
      <c r="JW24"/>
      <c r="JX24"/>
      <c r="JY24"/>
      <c r="JZ24"/>
      <c r="KA24"/>
      <c r="KB24"/>
      <c r="KC24"/>
      <c r="KD24"/>
      <c r="KE24"/>
      <c r="KF24"/>
      <c r="KG24"/>
      <c r="KH24"/>
      <c r="KI24"/>
      <c r="KJ24"/>
      <c r="KK24"/>
      <c r="KL24"/>
      <c r="KM24"/>
      <c r="KN24"/>
      <c r="KO24"/>
      <c r="KP24"/>
      <c r="KQ24"/>
      <c r="KR24"/>
      <c r="KS24"/>
      <c r="KT24"/>
      <c r="KU24"/>
      <c r="KV24"/>
      <c r="KW24"/>
      <c r="KX24"/>
      <c r="KY24"/>
      <c r="KZ24"/>
      <c r="LA24"/>
      <c r="LB24"/>
      <c r="LC24"/>
      <c r="LD24"/>
      <c r="LE24"/>
      <c r="LF24"/>
      <c r="LG24"/>
      <c r="LH24"/>
      <c r="LI24"/>
      <c r="LJ24"/>
      <c r="LK24"/>
      <c r="LL24"/>
      <c r="LM24"/>
      <c r="LN24"/>
      <c r="LO24"/>
      <c r="LP24"/>
      <c r="LQ24"/>
      <c r="LR24"/>
      <c r="LS24"/>
      <c r="LT24"/>
      <c r="LU24"/>
      <c r="LV24"/>
      <c r="LW24"/>
      <c r="LX24"/>
      <c r="LY24"/>
      <c r="LZ24"/>
      <c r="MA24"/>
      <c r="MB24"/>
      <c r="MC24"/>
      <c r="MD24"/>
      <c r="ME24"/>
      <c r="MF24"/>
      <c r="MG24"/>
      <c r="MH24"/>
      <c r="MI24"/>
      <c r="MJ24"/>
      <c r="MK24"/>
      <c r="ML24"/>
      <c r="MM24"/>
      <c r="MN24"/>
      <c r="MO24"/>
      <c r="MP24"/>
      <c r="MQ24"/>
      <c r="MR24"/>
      <c r="MS24"/>
      <c r="MT24"/>
      <c r="MU24"/>
      <c r="MV24"/>
      <c r="MW24"/>
      <c r="MX24"/>
      <c r="MY24"/>
      <c r="MZ24"/>
      <c r="NA24"/>
      <c r="NB24"/>
      <c r="NC24"/>
      <c r="ND24"/>
      <c r="NE24"/>
      <c r="NF24"/>
      <c r="NG24"/>
      <c r="NH24"/>
      <c r="NI24"/>
      <c r="NJ24"/>
      <c r="NK24"/>
      <c r="NL24"/>
      <c r="NM24"/>
      <c r="NN24"/>
      <c r="NO24"/>
      <c r="NP24"/>
      <c r="NQ24"/>
      <c r="NR24"/>
      <c r="NS24"/>
      <c r="NT24"/>
      <c r="NU24"/>
      <c r="NV24"/>
      <c r="NW24"/>
      <c r="NX24"/>
      <c r="NY24"/>
      <c r="NZ24"/>
      <c r="OA24"/>
      <c r="OB24"/>
      <c r="OC24"/>
      <c r="OD24"/>
      <c r="OE24"/>
      <c r="OF24"/>
      <c r="OG24"/>
      <c r="OH24"/>
      <c r="OI24"/>
      <c r="OJ24"/>
      <c r="OK24"/>
      <c r="OL24"/>
      <c r="OM24"/>
      <c r="ON24"/>
      <c r="OO24"/>
      <c r="OP24"/>
      <c r="OQ24"/>
      <c r="OR24"/>
      <c r="OS24"/>
      <c r="OT24"/>
      <c r="OU24"/>
      <c r="OV24"/>
      <c r="OW24"/>
      <c r="OX24"/>
      <c r="OY24"/>
      <c r="OZ24"/>
      <c r="PA24"/>
      <c r="PB24"/>
      <c r="PC24"/>
      <c r="PD24"/>
      <c r="PE24"/>
      <c r="PF24"/>
      <c r="PG24"/>
      <c r="PH24"/>
      <c r="PI24"/>
      <c r="PJ24"/>
      <c r="PK24"/>
      <c r="PL24"/>
      <c r="PM24"/>
      <c r="PN24"/>
      <c r="PO24"/>
      <c r="PP24"/>
      <c r="PQ24"/>
      <c r="PR24"/>
      <c r="PS24"/>
      <c r="PT24"/>
      <c r="PU24"/>
      <c r="PV24"/>
      <c r="PW24"/>
      <c r="PX24"/>
      <c r="PY24"/>
      <c r="PZ24"/>
      <c r="QA24"/>
      <c r="QB24"/>
      <c r="QC24"/>
      <c r="QD24"/>
      <c r="QE24"/>
      <c r="QF24"/>
      <c r="QG24"/>
      <c r="QH24"/>
      <c r="QI24"/>
      <c r="QJ24"/>
      <c r="QK24"/>
      <c r="QL24"/>
      <c r="QM24"/>
      <c r="QN24"/>
      <c r="QO24"/>
      <c r="QP24"/>
      <c r="QQ24"/>
      <c r="QR24"/>
      <c r="QS24"/>
      <c r="QT24"/>
      <c r="QU24"/>
      <c r="QV24"/>
      <c r="QW24"/>
      <c r="QX24"/>
      <c r="QY24"/>
      <c r="QZ24"/>
      <c r="RA24"/>
      <c r="RB24"/>
      <c r="RC24"/>
      <c r="RD24"/>
      <c r="RE24"/>
      <c r="RF24"/>
      <c r="RG24"/>
      <c r="RH24"/>
      <c r="RI24"/>
      <c r="RJ24"/>
      <c r="RK24"/>
      <c r="RL24"/>
      <c r="RM24"/>
      <c r="RN24"/>
      <c r="RO24"/>
      <c r="RP24"/>
      <c r="RQ24"/>
      <c r="RR24"/>
      <c r="RS24"/>
      <c r="RT24"/>
      <c r="RU24"/>
      <c r="RV24"/>
      <c r="RW24"/>
      <c r="RX24"/>
      <c r="RY24"/>
      <c r="RZ24"/>
      <c r="SA24"/>
      <c r="SB24"/>
      <c r="SC24"/>
      <c r="SD24"/>
      <c r="SE24"/>
      <c r="SF24"/>
      <c r="SG24"/>
      <c r="SH24"/>
      <c r="SI24"/>
      <c r="SJ24"/>
      <c r="SK24"/>
      <c r="SL24"/>
      <c r="SM24"/>
      <c r="SN24"/>
      <c r="SO24"/>
      <c r="SP24"/>
      <c r="SQ24"/>
      <c r="SR24"/>
      <c r="SS24"/>
      <c r="ST24"/>
      <c r="SU24"/>
      <c r="SV24"/>
      <c r="SW24"/>
      <c r="SX24"/>
      <c r="SY24"/>
      <c r="SZ24"/>
      <c r="TA24"/>
      <c r="TB24"/>
      <c r="TC24"/>
      <c r="TD24"/>
      <c r="TE24"/>
      <c r="TF24"/>
      <c r="TG24"/>
      <c r="TH24"/>
      <c r="TI24"/>
      <c r="TJ24"/>
      <c r="TK24"/>
      <c r="TL24"/>
      <c r="TM24"/>
      <c r="TN24"/>
      <c r="TO24"/>
      <c r="TP24"/>
      <c r="TQ24"/>
      <c r="TR24"/>
      <c r="TS24"/>
      <c r="TT24"/>
      <c r="TU24"/>
      <c r="TV24"/>
      <c r="TW24"/>
      <c r="TX24"/>
      <c r="TY24"/>
      <c r="TZ24"/>
      <c r="UA24"/>
      <c r="UB24"/>
      <c r="UC24"/>
      <c r="UD24"/>
      <c r="UE24"/>
      <c r="UF24"/>
      <c r="UG24"/>
      <c r="UH24"/>
      <c r="UI24"/>
      <c r="UJ24"/>
      <c r="UK24"/>
      <c r="UL24"/>
      <c r="UM24"/>
      <c r="UN24"/>
      <c r="UO24"/>
      <c r="UP24"/>
      <c r="UQ24"/>
      <c r="UR24"/>
      <c r="US24"/>
      <c r="UT24"/>
      <c r="UU24"/>
      <c r="UV24"/>
      <c r="UW24"/>
      <c r="UX24"/>
      <c r="UY24"/>
      <c r="UZ24"/>
      <c r="VA24"/>
      <c r="VB24"/>
      <c r="VC24"/>
      <c r="VD24"/>
      <c r="VE24"/>
      <c r="VF24"/>
      <c r="VG24"/>
      <c r="VH24"/>
      <c r="VI24"/>
      <c r="VJ24"/>
      <c r="VK24"/>
      <c r="VL24"/>
      <c r="VM24"/>
      <c r="VN24"/>
      <c r="VO24"/>
      <c r="VP24"/>
      <c r="VQ24"/>
      <c r="VR24"/>
      <c r="VS24"/>
      <c r="VT24"/>
      <c r="VU24"/>
      <c r="VV24"/>
      <c r="VW24"/>
      <c r="VX24"/>
      <c r="VY24"/>
      <c r="VZ24"/>
      <c r="WA24"/>
      <c r="WB24"/>
      <c r="WC24"/>
      <c r="WD24"/>
      <c r="WE24"/>
      <c r="WF24"/>
      <c r="WG24"/>
      <c r="WH24"/>
      <c r="WI24"/>
      <c r="WJ24"/>
      <c r="WK24"/>
      <c r="WL24"/>
      <c r="WM24"/>
      <c r="WN24"/>
      <c r="WO24"/>
      <c r="WP24"/>
      <c r="WQ24"/>
      <c r="WR24"/>
      <c r="WS24"/>
      <c r="WT24"/>
      <c r="WU24"/>
      <c r="WV24"/>
      <c r="WW24"/>
      <c r="WX24"/>
      <c r="WY24"/>
      <c r="WZ24"/>
      <c r="XA24"/>
      <c r="XB24"/>
      <c r="XC24"/>
      <c r="XD24"/>
      <c r="XE24"/>
      <c r="XF24"/>
      <c r="XG24"/>
      <c r="XH24"/>
      <c r="XI24"/>
      <c r="XJ24"/>
      <c r="XK24"/>
      <c r="XL24"/>
      <c r="XM24"/>
      <c r="XN24"/>
      <c r="XO24"/>
      <c r="XP24"/>
      <c r="XQ24"/>
      <c r="XR24"/>
      <c r="XS24"/>
      <c r="XT24"/>
      <c r="XU24"/>
      <c r="XV24"/>
      <c r="XW24"/>
      <c r="XX24"/>
      <c r="XY24"/>
      <c r="XZ24"/>
      <c r="YA24"/>
      <c r="YB24"/>
      <c r="YC24"/>
      <c r="YD24"/>
      <c r="YE24"/>
      <c r="YF24"/>
      <c r="YG24"/>
      <c r="YH24"/>
      <c r="YI24"/>
      <c r="YJ24"/>
      <c r="YK24"/>
      <c r="YL24"/>
      <c r="YM24"/>
      <c r="YN24"/>
      <c r="YO24"/>
      <c r="YP24"/>
      <c r="YQ24"/>
      <c r="YR24"/>
      <c r="YS24"/>
      <c r="YT24"/>
      <c r="YU24"/>
      <c r="YV24"/>
      <c r="YW24"/>
      <c r="YX24"/>
      <c r="YY24"/>
      <c r="YZ24"/>
      <c r="ZA24"/>
      <c r="ZB24"/>
      <c r="ZC24"/>
      <c r="ZD24"/>
      <c r="ZE24"/>
      <c r="ZF24"/>
      <c r="ZG24"/>
      <c r="ZH24"/>
      <c r="ZI24"/>
      <c r="ZJ24"/>
      <c r="ZK24"/>
      <c r="ZL24"/>
      <c r="ZM24"/>
      <c r="ZN24"/>
      <c r="ZO24"/>
      <c r="ZP24"/>
      <c r="ZQ24"/>
      <c r="ZR24"/>
      <c r="ZS24"/>
      <c r="ZT24"/>
      <c r="ZU24"/>
      <c r="ZV24"/>
      <c r="ZW24"/>
      <c r="ZX24"/>
      <c r="ZY24"/>
      <c r="ZZ24"/>
      <c r="AAA24"/>
      <c r="AAB24"/>
      <c r="AAC24"/>
      <c r="AAD24"/>
      <c r="AAE24"/>
      <c r="AAF24"/>
      <c r="AAG24"/>
      <c r="AAH24"/>
      <c r="AAI24"/>
      <c r="AAJ24"/>
      <c r="AAK24"/>
      <c r="AAL24"/>
      <c r="AAM24"/>
      <c r="AAN24"/>
      <c r="AAO24"/>
      <c r="AAP24"/>
      <c r="AAQ24"/>
      <c r="AAR24"/>
      <c r="AAS24"/>
      <c r="AAT24"/>
      <c r="AAU24"/>
      <c r="AAV24"/>
      <c r="AAW24"/>
      <c r="AAX24"/>
      <c r="AAY24"/>
      <c r="AAZ24"/>
      <c r="ABA24"/>
      <c r="ABB24"/>
      <c r="ABC24"/>
      <c r="ABD24"/>
      <c r="ABE24"/>
      <c r="ABF24"/>
      <c r="ABG24"/>
      <c r="ABH24"/>
      <c r="ABI24"/>
      <c r="ABJ24"/>
      <c r="ABK24"/>
      <c r="ABL24"/>
      <c r="ABM24"/>
      <c r="ABN24"/>
      <c r="ABO24"/>
      <c r="ABP24"/>
      <c r="ABQ24"/>
      <c r="ABR24"/>
      <c r="ABS24"/>
      <c r="ABT24"/>
      <c r="ABU24"/>
      <c r="ABV24"/>
      <c r="ABW24"/>
      <c r="ABX24"/>
      <c r="ABY24"/>
      <c r="ABZ24"/>
      <c r="ACA24"/>
      <c r="ACB24"/>
      <c r="ACC24"/>
      <c r="ACD24"/>
      <c r="ACE24"/>
      <c r="ACF24"/>
      <c r="ACG24"/>
      <c r="ACH24"/>
      <c r="ACI24"/>
      <c r="ACJ24"/>
      <c r="ACK24"/>
      <c r="ACL24"/>
      <c r="ACM24"/>
      <c r="ACN24"/>
      <c r="ACO24"/>
      <c r="ACP24"/>
      <c r="ACQ24"/>
      <c r="ACR24"/>
      <c r="ACS24"/>
      <c r="ACT24"/>
      <c r="ACU24"/>
      <c r="ACV24"/>
      <c r="ACW24"/>
      <c r="ACX24"/>
      <c r="ACY24"/>
      <c r="ACZ24"/>
      <c r="ADA24"/>
      <c r="ADB24"/>
      <c r="ADC24"/>
      <c r="ADD24"/>
      <c r="ADE24"/>
      <c r="ADF24"/>
      <c r="ADG24"/>
      <c r="ADH24"/>
      <c r="ADI24"/>
      <c r="ADJ24"/>
      <c r="ADK24"/>
      <c r="ADL24"/>
      <c r="ADM24"/>
      <c r="ADN24"/>
      <c r="ADO24"/>
      <c r="ADP24"/>
      <c r="ADQ24"/>
      <c r="ADR24"/>
      <c r="ADS24"/>
      <c r="ADT24"/>
      <c r="ADU24"/>
      <c r="ADV24"/>
      <c r="ADW24"/>
      <c r="ADX24"/>
      <c r="ADY24"/>
      <c r="ADZ24"/>
      <c r="AEA24"/>
      <c r="AEB24"/>
      <c r="AEC24"/>
      <c r="AED24"/>
      <c r="AEE24"/>
      <c r="AEF24"/>
      <c r="AEG24"/>
      <c r="AEH24"/>
      <c r="AEI24"/>
      <c r="AEJ24"/>
      <c r="AEK24"/>
      <c r="AEL24"/>
      <c r="AEM24"/>
      <c r="AEN24"/>
      <c r="AEO24"/>
      <c r="AEP24"/>
      <c r="AEQ24"/>
      <c r="AER24"/>
      <c r="AES24"/>
      <c r="AET24"/>
      <c r="AEU24"/>
      <c r="AEV24"/>
      <c r="AEW24"/>
      <c r="AEX24"/>
      <c r="AEY24"/>
      <c r="AEZ24"/>
      <c r="AFA24"/>
      <c r="AFB24"/>
      <c r="AFC24"/>
      <c r="AFD24"/>
      <c r="AFE24"/>
      <c r="AFF24"/>
      <c r="AFG24"/>
      <c r="AFH24"/>
      <c r="AFI24"/>
      <c r="AFJ24"/>
      <c r="AFK24"/>
      <c r="AFL24"/>
      <c r="AFM24"/>
      <c r="AFN24"/>
      <c r="AFO24"/>
      <c r="AFP24"/>
      <c r="AFQ24"/>
      <c r="AFR24"/>
      <c r="AFS24"/>
      <c r="AFT24"/>
      <c r="AFU24"/>
      <c r="AFV24"/>
      <c r="AFW24"/>
      <c r="AFX24"/>
      <c r="AFY24"/>
      <c r="AFZ24"/>
      <c r="AGA24"/>
      <c r="AGB24"/>
      <c r="AGC24"/>
      <c r="AGD24"/>
      <c r="AGE24"/>
      <c r="AGF24"/>
      <c r="AGG24"/>
      <c r="AGH24"/>
      <c r="AGI24"/>
      <c r="AGJ24"/>
      <c r="AGK24"/>
      <c r="AGL24"/>
      <c r="AGM24"/>
      <c r="AGN24"/>
      <c r="AGO24"/>
      <c r="AGP24"/>
      <c r="AGQ24"/>
      <c r="AGR24"/>
      <c r="AGS24"/>
      <c r="AGT24"/>
      <c r="AGU24"/>
      <c r="AGV24"/>
      <c r="AGW24"/>
      <c r="AGX24"/>
      <c r="AGY24"/>
      <c r="AGZ24"/>
      <c r="AHA24"/>
      <c r="AHB24"/>
      <c r="AHC24"/>
      <c r="AHD24"/>
      <c r="AHE24"/>
      <c r="AHF24"/>
      <c r="AHG24"/>
      <c r="AHH24"/>
      <c r="AHI24"/>
      <c r="AHJ24"/>
      <c r="AHK24"/>
      <c r="AHL24"/>
      <c r="AHM24"/>
      <c r="AHN24"/>
      <c r="AHO24"/>
      <c r="AHP24"/>
      <c r="AHQ24"/>
      <c r="AHR24"/>
      <c r="AHS24"/>
      <c r="AHT24"/>
      <c r="AHU24"/>
      <c r="AHV24"/>
      <c r="AHW24"/>
      <c r="AHX24"/>
      <c r="AHY24"/>
      <c r="AHZ24"/>
      <c r="AIA24"/>
      <c r="AIB24"/>
      <c r="AIC24"/>
      <c r="AID24"/>
      <c r="AIE24"/>
      <c r="AIF24"/>
      <c r="AIG24"/>
      <c r="AIH24"/>
      <c r="AII24"/>
      <c r="AIJ24"/>
      <c r="AIK24"/>
      <c r="AIL24"/>
      <c r="AIM24"/>
      <c r="AIN24"/>
      <c r="AIO24"/>
      <c r="AIP24"/>
      <c r="AIQ24"/>
      <c r="AIR24"/>
      <c r="AIS24"/>
      <c r="AIT24"/>
      <c r="AIU24"/>
      <c r="AIV24"/>
      <c r="AIW24"/>
      <c r="AIX24"/>
      <c r="AIY24"/>
      <c r="AIZ24"/>
      <c r="AJA24"/>
      <c r="AJB24"/>
      <c r="AJC24"/>
      <c r="AJD24"/>
      <c r="AJE24"/>
      <c r="AJF24"/>
      <c r="AJG24"/>
      <c r="AJH24"/>
      <c r="AJI24"/>
      <c r="AJJ24"/>
      <c r="AJK24"/>
      <c r="AJL24"/>
      <c r="AJM24"/>
      <c r="AJN24"/>
      <c r="AJO24"/>
      <c r="AJP24"/>
      <c r="AJQ24"/>
      <c r="AJR24"/>
      <c r="AJS24"/>
      <c r="AJT24"/>
      <c r="AJU24"/>
      <c r="AJV24"/>
      <c r="AJW24"/>
      <c r="AJX24"/>
      <c r="AJY24"/>
      <c r="AJZ24"/>
      <c r="AKA24"/>
      <c r="AKB24"/>
      <c r="AKC24"/>
      <c r="AKD24"/>
      <c r="AKE24"/>
      <c r="AKF24"/>
      <c r="AKG24"/>
      <c r="AKH24"/>
      <c r="AKI24"/>
      <c r="AKJ24"/>
      <c r="AKK24"/>
      <c r="AKL24"/>
      <c r="AKM24"/>
      <c r="AKN24"/>
      <c r="AKO24"/>
      <c r="AKP24"/>
      <c r="AKQ24"/>
      <c r="AKR24"/>
      <c r="AKS24"/>
      <c r="AKT24"/>
      <c r="AKU24"/>
      <c r="AKV24"/>
      <c r="AKW24"/>
      <c r="AKX24"/>
      <c r="AKY24"/>
      <c r="AKZ24"/>
      <c r="ALA24"/>
      <c r="ALB24"/>
      <c r="ALC24"/>
      <c r="ALD24"/>
      <c r="ALE24"/>
      <c r="ALF24"/>
      <c r="ALG24"/>
      <c r="ALH24"/>
      <c r="ALI24"/>
      <c r="ALJ24"/>
      <c r="ALK24"/>
      <c r="ALL24"/>
      <c r="ALM24"/>
      <c r="ALN24"/>
      <c r="ALO24"/>
      <c r="ALP24"/>
      <c r="ALQ24"/>
      <c r="ALR24"/>
      <c r="ALS24"/>
      <c r="ALT24"/>
      <c r="ALU24"/>
      <c r="ALV24"/>
      <c r="ALW24"/>
      <c r="ALX24"/>
      <c r="ALY24"/>
      <c r="ALZ24"/>
      <c r="AMA24"/>
      <c r="AMB24"/>
      <c r="AMC24"/>
      <c r="AMD24"/>
      <c r="AME24"/>
      <c r="AMF24"/>
      <c r="AMG24"/>
      <c r="AMH24"/>
      <c r="AMI24"/>
      <c r="AMJ24"/>
    </row>
    <row r="25" spans="1:1024" x14ac:dyDescent="0.2">
      <c r="A25"/>
      <c r="B25" s="97" t="s">
        <v>157</v>
      </c>
      <c r="C25" s="65"/>
      <c r="D25" s="66">
        <v>0.70199999999999996</v>
      </c>
      <c r="E25" s="33"/>
      <c r="F25" s="151" t="str">
        <f>IF(G43="","",E25-C$114)</f>
        <v/>
      </c>
      <c r="G25" s="67"/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  <c r="IX25"/>
      <c r="IY25"/>
      <c r="IZ25"/>
      <c r="JA25"/>
      <c r="JB25"/>
      <c r="JC25"/>
      <c r="JD25"/>
      <c r="JE25"/>
      <c r="JF25"/>
      <c r="JG25"/>
      <c r="JH25"/>
      <c r="JI25"/>
      <c r="JJ25"/>
      <c r="JK25"/>
      <c r="JL25"/>
      <c r="JM25"/>
      <c r="JN25"/>
      <c r="JO25"/>
      <c r="JP25"/>
      <c r="JQ25"/>
      <c r="JR25"/>
      <c r="JS25"/>
      <c r="JT25"/>
      <c r="JU25"/>
      <c r="JV25"/>
      <c r="JW25"/>
      <c r="JX25"/>
      <c r="JY25"/>
      <c r="JZ25"/>
      <c r="KA25"/>
      <c r="KB25"/>
      <c r="KC25"/>
      <c r="KD25"/>
      <c r="KE25"/>
      <c r="KF25"/>
      <c r="KG25"/>
      <c r="KH25"/>
      <c r="KI25"/>
      <c r="KJ25"/>
      <c r="KK25"/>
      <c r="KL25"/>
      <c r="KM25"/>
      <c r="KN25"/>
      <c r="KO25"/>
      <c r="KP25"/>
      <c r="KQ25"/>
      <c r="KR25"/>
      <c r="KS25"/>
      <c r="KT25"/>
      <c r="KU25"/>
      <c r="KV25"/>
      <c r="KW25"/>
      <c r="KX25"/>
      <c r="KY25"/>
      <c r="KZ25"/>
      <c r="LA25"/>
      <c r="LB25"/>
      <c r="LC25"/>
      <c r="LD25"/>
      <c r="LE25"/>
      <c r="LF25"/>
      <c r="LG25"/>
      <c r="LH25"/>
      <c r="LI25"/>
      <c r="LJ25"/>
      <c r="LK25"/>
      <c r="LL25"/>
      <c r="LM25"/>
      <c r="LN25"/>
      <c r="LO25"/>
      <c r="LP25"/>
      <c r="LQ25"/>
      <c r="LR25"/>
      <c r="LS25"/>
      <c r="LT25"/>
      <c r="LU25"/>
      <c r="LV25"/>
      <c r="LW25"/>
      <c r="LX25"/>
      <c r="LY25"/>
      <c r="LZ25"/>
      <c r="MA25"/>
      <c r="MB25"/>
      <c r="MC25"/>
      <c r="MD25"/>
      <c r="ME25"/>
      <c r="MF25"/>
      <c r="MG25"/>
      <c r="MH25"/>
      <c r="MI25"/>
      <c r="MJ25"/>
      <c r="MK25"/>
      <c r="ML25"/>
      <c r="MM25"/>
      <c r="MN25"/>
      <c r="MO25"/>
      <c r="MP25"/>
      <c r="MQ25"/>
      <c r="MR25"/>
      <c r="MS25"/>
      <c r="MT25"/>
      <c r="MU25"/>
      <c r="MV25"/>
      <c r="MW25"/>
      <c r="MX25"/>
      <c r="MY25"/>
      <c r="MZ25"/>
      <c r="NA25"/>
      <c r="NB25"/>
      <c r="NC25"/>
      <c r="ND25"/>
      <c r="NE25"/>
      <c r="NF25"/>
      <c r="NG25"/>
      <c r="NH25"/>
      <c r="NI25"/>
      <c r="NJ25"/>
      <c r="NK25"/>
      <c r="NL25"/>
      <c r="NM25"/>
      <c r="NN25"/>
      <c r="NO25"/>
      <c r="NP25"/>
      <c r="NQ25"/>
      <c r="NR25"/>
      <c r="NS25"/>
      <c r="NT25"/>
      <c r="NU25"/>
      <c r="NV25"/>
      <c r="NW25"/>
      <c r="NX25"/>
      <c r="NY25"/>
      <c r="NZ25"/>
      <c r="OA25"/>
      <c r="OB25"/>
      <c r="OC25"/>
      <c r="OD25"/>
      <c r="OE25"/>
      <c r="OF25"/>
      <c r="OG25"/>
      <c r="OH25"/>
      <c r="OI25"/>
      <c r="OJ25"/>
      <c r="OK25"/>
      <c r="OL25"/>
      <c r="OM25"/>
      <c r="ON25"/>
      <c r="OO25"/>
      <c r="OP25"/>
      <c r="OQ25"/>
      <c r="OR25"/>
      <c r="OS25"/>
      <c r="OT25"/>
      <c r="OU25"/>
      <c r="OV25"/>
      <c r="OW25"/>
      <c r="OX25"/>
      <c r="OY25"/>
      <c r="OZ25"/>
      <c r="PA25"/>
      <c r="PB25"/>
      <c r="PC25"/>
      <c r="PD25"/>
      <c r="PE25"/>
      <c r="PF25"/>
      <c r="PG25"/>
      <c r="PH25"/>
      <c r="PI25"/>
      <c r="PJ25"/>
      <c r="PK25"/>
      <c r="PL25"/>
      <c r="PM25"/>
      <c r="PN25"/>
      <c r="PO25"/>
      <c r="PP25"/>
      <c r="PQ25"/>
      <c r="PR25"/>
      <c r="PS25"/>
      <c r="PT25"/>
      <c r="PU25"/>
      <c r="PV25"/>
      <c r="PW25"/>
      <c r="PX25"/>
      <c r="PY25"/>
      <c r="PZ25"/>
      <c r="QA25"/>
      <c r="QB25"/>
      <c r="QC25"/>
      <c r="QD25"/>
      <c r="QE25"/>
      <c r="QF25"/>
      <c r="QG25"/>
      <c r="QH25"/>
      <c r="QI25"/>
      <c r="QJ25"/>
      <c r="QK25"/>
      <c r="QL25"/>
      <c r="QM25"/>
      <c r="QN25"/>
      <c r="QO25"/>
      <c r="QP25"/>
      <c r="QQ25"/>
      <c r="QR25"/>
      <c r="QS25"/>
      <c r="QT25"/>
      <c r="QU25"/>
      <c r="QV25"/>
      <c r="QW25"/>
      <c r="QX25"/>
      <c r="QY25"/>
      <c r="QZ25"/>
      <c r="RA25"/>
      <c r="RB25"/>
      <c r="RC25"/>
      <c r="RD25"/>
      <c r="RE25"/>
      <c r="RF25"/>
      <c r="RG25"/>
      <c r="RH25"/>
      <c r="RI25"/>
      <c r="RJ25"/>
      <c r="RK25"/>
      <c r="RL25"/>
      <c r="RM25"/>
      <c r="RN25"/>
      <c r="RO25"/>
      <c r="RP25"/>
      <c r="RQ25"/>
      <c r="RR25"/>
      <c r="RS25"/>
      <c r="RT25"/>
      <c r="RU25"/>
      <c r="RV25"/>
      <c r="RW25"/>
      <c r="RX25"/>
      <c r="RY25"/>
      <c r="RZ25"/>
      <c r="SA25"/>
      <c r="SB25"/>
      <c r="SC25"/>
      <c r="SD25"/>
      <c r="SE25"/>
      <c r="SF25"/>
      <c r="SG25"/>
      <c r="SH25"/>
      <c r="SI25"/>
      <c r="SJ25"/>
      <c r="SK25"/>
      <c r="SL25"/>
      <c r="SM25"/>
      <c r="SN25"/>
      <c r="SO25"/>
      <c r="SP25"/>
      <c r="SQ25"/>
      <c r="SR25"/>
      <c r="SS25"/>
      <c r="ST25"/>
      <c r="SU25"/>
      <c r="SV25"/>
      <c r="SW25"/>
      <c r="SX25"/>
      <c r="SY25"/>
      <c r="SZ25"/>
      <c r="TA25"/>
      <c r="TB25"/>
      <c r="TC25"/>
      <c r="TD25"/>
      <c r="TE25"/>
      <c r="TF25"/>
      <c r="TG25"/>
      <c r="TH25"/>
      <c r="TI25"/>
      <c r="TJ25"/>
      <c r="TK25"/>
      <c r="TL25"/>
      <c r="TM25"/>
      <c r="TN25"/>
      <c r="TO25"/>
      <c r="TP25"/>
      <c r="TQ25"/>
      <c r="TR25"/>
      <c r="TS25"/>
      <c r="TT25"/>
      <c r="TU25"/>
      <c r="TV25"/>
      <c r="TW25"/>
      <c r="TX25"/>
      <c r="TY25"/>
      <c r="TZ25"/>
      <c r="UA25"/>
      <c r="UB25"/>
      <c r="UC25"/>
      <c r="UD25"/>
      <c r="UE25"/>
      <c r="UF25"/>
      <c r="UG25"/>
      <c r="UH25"/>
      <c r="UI25"/>
      <c r="UJ25"/>
      <c r="UK25"/>
      <c r="UL25"/>
      <c r="UM25"/>
      <c r="UN25"/>
      <c r="UO25"/>
      <c r="UP25"/>
      <c r="UQ25"/>
      <c r="UR25"/>
      <c r="US25"/>
      <c r="UT25"/>
      <c r="UU25"/>
      <c r="UV25"/>
      <c r="UW25"/>
      <c r="UX25"/>
      <c r="UY25"/>
      <c r="UZ25"/>
      <c r="VA25"/>
      <c r="VB25"/>
      <c r="VC25"/>
      <c r="VD25"/>
      <c r="VE25"/>
      <c r="VF25"/>
      <c r="VG25"/>
      <c r="VH25"/>
      <c r="VI25"/>
      <c r="VJ25"/>
      <c r="VK25"/>
      <c r="VL25"/>
      <c r="VM25"/>
      <c r="VN25"/>
      <c r="VO25"/>
      <c r="VP25"/>
      <c r="VQ25"/>
      <c r="VR25"/>
      <c r="VS25"/>
      <c r="VT25"/>
      <c r="VU25"/>
      <c r="VV25"/>
      <c r="VW25"/>
      <c r="VX25"/>
      <c r="VY25"/>
      <c r="VZ25"/>
      <c r="WA25"/>
      <c r="WB25"/>
      <c r="WC25"/>
      <c r="WD25"/>
      <c r="WE25"/>
      <c r="WF25"/>
      <c r="WG25"/>
      <c r="WH25"/>
      <c r="WI25"/>
      <c r="WJ25"/>
      <c r="WK25"/>
      <c r="WL25"/>
      <c r="WM25"/>
      <c r="WN25"/>
      <c r="WO25"/>
      <c r="WP25"/>
      <c r="WQ25"/>
      <c r="WR25"/>
      <c r="WS25"/>
      <c r="WT25"/>
      <c r="WU25"/>
      <c r="WV25"/>
      <c r="WW25"/>
      <c r="WX25"/>
      <c r="WY25"/>
      <c r="WZ25"/>
      <c r="XA25"/>
      <c r="XB25"/>
      <c r="XC25"/>
      <c r="XD25"/>
      <c r="XE25"/>
      <c r="XF25"/>
      <c r="XG25"/>
      <c r="XH25"/>
      <c r="XI25"/>
      <c r="XJ25"/>
      <c r="XK25"/>
      <c r="XL25"/>
      <c r="XM25"/>
      <c r="XN25"/>
      <c r="XO25"/>
      <c r="XP25"/>
      <c r="XQ25"/>
      <c r="XR25"/>
      <c r="XS25"/>
      <c r="XT25"/>
      <c r="XU25"/>
      <c r="XV25"/>
      <c r="XW25"/>
      <c r="XX25"/>
      <c r="XY25"/>
      <c r="XZ25"/>
      <c r="YA25"/>
      <c r="YB25"/>
      <c r="YC25"/>
      <c r="YD25"/>
      <c r="YE25"/>
      <c r="YF25"/>
      <c r="YG25"/>
      <c r="YH25"/>
      <c r="YI25"/>
      <c r="YJ25"/>
      <c r="YK25"/>
      <c r="YL25"/>
      <c r="YM25"/>
      <c r="YN25"/>
      <c r="YO25"/>
      <c r="YP25"/>
      <c r="YQ25"/>
      <c r="YR25"/>
      <c r="YS25"/>
      <c r="YT25"/>
      <c r="YU25"/>
      <c r="YV25"/>
      <c r="YW25"/>
      <c r="YX25"/>
      <c r="YY25"/>
      <c r="YZ25"/>
      <c r="ZA25"/>
      <c r="ZB25"/>
      <c r="ZC25"/>
      <c r="ZD25"/>
      <c r="ZE25"/>
      <c r="ZF25"/>
      <c r="ZG25"/>
      <c r="ZH25"/>
      <c r="ZI25"/>
      <c r="ZJ25"/>
      <c r="ZK25"/>
      <c r="ZL25"/>
      <c r="ZM25"/>
      <c r="ZN25"/>
      <c r="ZO25"/>
      <c r="ZP25"/>
      <c r="ZQ25"/>
      <c r="ZR25"/>
      <c r="ZS25"/>
      <c r="ZT25"/>
      <c r="ZU25"/>
      <c r="ZV25"/>
      <c r="ZW25"/>
      <c r="ZX25"/>
      <c r="ZY25"/>
      <c r="ZZ25"/>
      <c r="AAA25"/>
      <c r="AAB25"/>
      <c r="AAC25"/>
      <c r="AAD25"/>
      <c r="AAE25"/>
      <c r="AAF25"/>
      <c r="AAG25"/>
      <c r="AAH25"/>
      <c r="AAI25"/>
      <c r="AAJ25"/>
      <c r="AAK25"/>
      <c r="AAL25"/>
      <c r="AAM25"/>
      <c r="AAN25"/>
      <c r="AAO25"/>
      <c r="AAP25"/>
      <c r="AAQ25"/>
      <c r="AAR25"/>
      <c r="AAS25"/>
      <c r="AAT25"/>
      <c r="AAU25"/>
      <c r="AAV25"/>
      <c r="AAW25"/>
      <c r="AAX25"/>
      <c r="AAY25"/>
      <c r="AAZ25"/>
      <c r="ABA25"/>
      <c r="ABB25"/>
      <c r="ABC25"/>
      <c r="ABD25"/>
      <c r="ABE25"/>
      <c r="ABF25"/>
      <c r="ABG25"/>
      <c r="ABH25"/>
      <c r="ABI25"/>
      <c r="ABJ25"/>
      <c r="ABK25"/>
      <c r="ABL25"/>
      <c r="ABM25"/>
      <c r="ABN25"/>
      <c r="ABO25"/>
      <c r="ABP25"/>
      <c r="ABQ25"/>
      <c r="ABR25"/>
      <c r="ABS25"/>
      <c r="ABT25"/>
      <c r="ABU25"/>
      <c r="ABV25"/>
      <c r="ABW25"/>
      <c r="ABX25"/>
      <c r="ABY25"/>
      <c r="ABZ25"/>
      <c r="ACA25"/>
      <c r="ACB25"/>
      <c r="ACC25"/>
      <c r="ACD25"/>
      <c r="ACE25"/>
      <c r="ACF25"/>
      <c r="ACG25"/>
      <c r="ACH25"/>
      <c r="ACI25"/>
      <c r="ACJ25"/>
      <c r="ACK25"/>
      <c r="ACL25"/>
      <c r="ACM25"/>
      <c r="ACN25"/>
      <c r="ACO25"/>
      <c r="ACP25"/>
      <c r="ACQ25"/>
      <c r="ACR25"/>
      <c r="ACS25"/>
      <c r="ACT25"/>
      <c r="ACU25"/>
      <c r="ACV25"/>
      <c r="ACW25"/>
      <c r="ACX25"/>
      <c r="ACY25"/>
      <c r="ACZ25"/>
      <c r="ADA25"/>
      <c r="ADB25"/>
      <c r="ADC25"/>
      <c r="ADD25"/>
      <c r="ADE25"/>
      <c r="ADF25"/>
      <c r="ADG25"/>
      <c r="ADH25"/>
      <c r="ADI25"/>
      <c r="ADJ25"/>
      <c r="ADK25"/>
      <c r="ADL25"/>
      <c r="ADM25"/>
      <c r="ADN25"/>
      <c r="ADO25"/>
      <c r="ADP25"/>
      <c r="ADQ25"/>
      <c r="ADR25"/>
      <c r="ADS25"/>
      <c r="ADT25"/>
      <c r="ADU25"/>
      <c r="ADV25"/>
      <c r="ADW25"/>
      <c r="ADX25"/>
      <c r="ADY25"/>
      <c r="ADZ25"/>
      <c r="AEA25"/>
      <c r="AEB25"/>
      <c r="AEC25"/>
      <c r="AED25"/>
      <c r="AEE25"/>
      <c r="AEF25"/>
      <c r="AEG25"/>
      <c r="AEH25"/>
      <c r="AEI25"/>
      <c r="AEJ25"/>
      <c r="AEK25"/>
      <c r="AEL25"/>
      <c r="AEM25"/>
      <c r="AEN25"/>
      <c r="AEO25"/>
      <c r="AEP25"/>
      <c r="AEQ25"/>
      <c r="AER25"/>
      <c r="AES25"/>
      <c r="AET25"/>
      <c r="AEU25"/>
      <c r="AEV25"/>
      <c r="AEW25"/>
      <c r="AEX25"/>
      <c r="AEY25"/>
      <c r="AEZ25"/>
      <c r="AFA25"/>
      <c r="AFB25"/>
      <c r="AFC25"/>
      <c r="AFD25"/>
      <c r="AFE25"/>
      <c r="AFF25"/>
      <c r="AFG25"/>
      <c r="AFH25"/>
      <c r="AFI25"/>
      <c r="AFJ25"/>
      <c r="AFK25"/>
      <c r="AFL25"/>
      <c r="AFM25"/>
      <c r="AFN25"/>
      <c r="AFO25"/>
      <c r="AFP25"/>
      <c r="AFQ25"/>
      <c r="AFR25"/>
      <c r="AFS25"/>
      <c r="AFT25"/>
      <c r="AFU25"/>
      <c r="AFV25"/>
      <c r="AFW25"/>
      <c r="AFX25"/>
      <c r="AFY25"/>
      <c r="AFZ25"/>
      <c r="AGA25"/>
      <c r="AGB25"/>
      <c r="AGC25"/>
      <c r="AGD25"/>
      <c r="AGE25"/>
      <c r="AGF25"/>
      <c r="AGG25"/>
      <c r="AGH25"/>
      <c r="AGI25"/>
      <c r="AGJ25"/>
      <c r="AGK25"/>
      <c r="AGL25"/>
      <c r="AGM25"/>
      <c r="AGN25"/>
      <c r="AGO25"/>
      <c r="AGP25"/>
      <c r="AGQ25"/>
      <c r="AGR25"/>
      <c r="AGS25"/>
      <c r="AGT25"/>
      <c r="AGU25"/>
      <c r="AGV25"/>
      <c r="AGW25"/>
      <c r="AGX25"/>
      <c r="AGY25"/>
      <c r="AGZ25"/>
      <c r="AHA25"/>
      <c r="AHB25"/>
      <c r="AHC25"/>
      <c r="AHD25"/>
      <c r="AHE25"/>
      <c r="AHF25"/>
      <c r="AHG25"/>
      <c r="AHH25"/>
      <c r="AHI25"/>
      <c r="AHJ25"/>
      <c r="AHK25"/>
      <c r="AHL25"/>
      <c r="AHM25"/>
      <c r="AHN25"/>
      <c r="AHO25"/>
      <c r="AHP25"/>
      <c r="AHQ25"/>
      <c r="AHR25"/>
      <c r="AHS25"/>
      <c r="AHT25"/>
      <c r="AHU25"/>
      <c r="AHV25"/>
      <c r="AHW25"/>
      <c r="AHX25"/>
      <c r="AHY25"/>
      <c r="AHZ25"/>
      <c r="AIA25"/>
      <c r="AIB25"/>
      <c r="AIC25"/>
      <c r="AID25"/>
      <c r="AIE25"/>
      <c r="AIF25"/>
      <c r="AIG25"/>
      <c r="AIH25"/>
      <c r="AII25"/>
      <c r="AIJ25"/>
      <c r="AIK25"/>
      <c r="AIL25"/>
      <c r="AIM25"/>
      <c r="AIN25"/>
      <c r="AIO25"/>
      <c r="AIP25"/>
      <c r="AIQ25"/>
      <c r="AIR25"/>
      <c r="AIS25"/>
      <c r="AIT25"/>
      <c r="AIU25"/>
      <c r="AIV25"/>
      <c r="AIW25"/>
      <c r="AIX25"/>
      <c r="AIY25"/>
      <c r="AIZ25"/>
      <c r="AJA25"/>
      <c r="AJB25"/>
      <c r="AJC25"/>
      <c r="AJD25"/>
      <c r="AJE25"/>
      <c r="AJF25"/>
      <c r="AJG25"/>
      <c r="AJH25"/>
      <c r="AJI25"/>
      <c r="AJJ25"/>
      <c r="AJK25"/>
      <c r="AJL25"/>
      <c r="AJM25"/>
      <c r="AJN25"/>
      <c r="AJO25"/>
      <c r="AJP25"/>
      <c r="AJQ25"/>
      <c r="AJR25"/>
      <c r="AJS25"/>
      <c r="AJT25"/>
      <c r="AJU25"/>
      <c r="AJV25"/>
      <c r="AJW25"/>
      <c r="AJX25"/>
      <c r="AJY25"/>
      <c r="AJZ25"/>
      <c r="AKA25"/>
      <c r="AKB25"/>
      <c r="AKC25"/>
      <c r="AKD25"/>
      <c r="AKE25"/>
      <c r="AKF25"/>
      <c r="AKG25"/>
      <c r="AKH25"/>
      <c r="AKI25"/>
      <c r="AKJ25"/>
      <c r="AKK25"/>
      <c r="AKL25"/>
      <c r="AKM25"/>
      <c r="AKN25"/>
      <c r="AKO25"/>
      <c r="AKP25"/>
      <c r="AKQ25"/>
      <c r="AKR25"/>
      <c r="AKS25"/>
      <c r="AKT25"/>
      <c r="AKU25"/>
      <c r="AKV25"/>
      <c r="AKW25"/>
      <c r="AKX25"/>
      <c r="AKY25"/>
      <c r="AKZ25"/>
      <c r="ALA25"/>
      <c r="ALB25"/>
      <c r="ALC25"/>
      <c r="ALD25"/>
      <c r="ALE25"/>
      <c r="ALF25"/>
      <c r="ALG25"/>
      <c r="ALH25"/>
      <c r="ALI25"/>
      <c r="ALJ25"/>
      <c r="ALK25"/>
      <c r="ALL25"/>
      <c r="ALM25"/>
      <c r="ALN25"/>
      <c r="ALO25"/>
      <c r="ALP25"/>
      <c r="ALQ25"/>
      <c r="ALR25"/>
      <c r="ALS25"/>
      <c r="ALT25"/>
      <c r="ALU25"/>
      <c r="ALV25"/>
      <c r="ALW25"/>
      <c r="ALX25"/>
      <c r="ALY25"/>
      <c r="ALZ25"/>
      <c r="AMA25"/>
      <c r="AMB25"/>
      <c r="AMC25"/>
      <c r="AMD25"/>
      <c r="AME25"/>
      <c r="AMF25"/>
      <c r="AMG25"/>
      <c r="AMH25"/>
      <c r="AMI25"/>
      <c r="AMJ25"/>
    </row>
    <row r="26" spans="1:1024" x14ac:dyDescent="0.2">
      <c r="A26"/>
      <c r="B26" s="97" t="s">
        <v>212</v>
      </c>
      <c r="C26" s="65"/>
      <c r="D26" s="66">
        <v>0.51</v>
      </c>
      <c r="E26" s="33"/>
      <c r="F26" s="151" t="str">
        <f>IF(G43="","",E26-C$114)</f>
        <v/>
      </c>
      <c r="G26" s="67"/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  <c r="IX26"/>
      <c r="IY26"/>
      <c r="IZ26"/>
      <c r="JA26"/>
      <c r="JB26"/>
      <c r="JC26"/>
      <c r="JD26"/>
      <c r="JE26"/>
      <c r="JF26"/>
      <c r="JG26"/>
      <c r="JH26"/>
      <c r="JI26"/>
      <c r="JJ26"/>
      <c r="JK26"/>
      <c r="JL26"/>
      <c r="JM26"/>
      <c r="JN26"/>
      <c r="JO26"/>
      <c r="JP26"/>
      <c r="JQ26"/>
      <c r="JR26"/>
      <c r="JS26"/>
      <c r="JT26"/>
      <c r="JU26"/>
      <c r="JV26"/>
      <c r="JW26"/>
      <c r="JX26"/>
      <c r="JY26"/>
      <c r="JZ26"/>
      <c r="KA26"/>
      <c r="KB26"/>
      <c r="KC26"/>
      <c r="KD26"/>
      <c r="KE26"/>
      <c r="KF26"/>
      <c r="KG26"/>
      <c r="KH26"/>
      <c r="KI26"/>
      <c r="KJ26"/>
      <c r="KK26"/>
      <c r="KL26"/>
      <c r="KM26"/>
      <c r="KN26"/>
      <c r="KO26"/>
      <c r="KP26"/>
      <c r="KQ26"/>
      <c r="KR26"/>
      <c r="KS26"/>
      <c r="KT26"/>
      <c r="KU26"/>
      <c r="KV26"/>
      <c r="KW26"/>
      <c r="KX26"/>
      <c r="KY26"/>
      <c r="KZ26"/>
      <c r="LA26"/>
      <c r="LB26"/>
      <c r="LC26"/>
      <c r="LD26"/>
      <c r="LE26"/>
      <c r="LF26"/>
      <c r="LG26"/>
      <c r="LH26"/>
      <c r="LI26"/>
      <c r="LJ26"/>
      <c r="LK26"/>
      <c r="LL26"/>
      <c r="LM26"/>
      <c r="LN26"/>
      <c r="LO26"/>
      <c r="LP26"/>
      <c r="LQ26"/>
      <c r="LR26"/>
      <c r="LS26"/>
      <c r="LT26"/>
      <c r="LU26"/>
      <c r="LV26"/>
      <c r="LW26"/>
      <c r="LX26"/>
      <c r="LY26"/>
      <c r="LZ26"/>
      <c r="MA26"/>
      <c r="MB26"/>
      <c r="MC26"/>
      <c r="MD26"/>
      <c r="ME26"/>
      <c r="MF26"/>
      <c r="MG26"/>
      <c r="MH26"/>
      <c r="MI26"/>
      <c r="MJ26"/>
      <c r="MK26"/>
      <c r="ML26"/>
      <c r="MM26"/>
      <c r="MN26"/>
      <c r="MO26"/>
      <c r="MP26"/>
      <c r="MQ26"/>
      <c r="MR26"/>
      <c r="MS26"/>
      <c r="MT26"/>
      <c r="MU26"/>
      <c r="MV26"/>
      <c r="MW26"/>
      <c r="MX26"/>
      <c r="MY26"/>
      <c r="MZ26"/>
      <c r="NA26"/>
      <c r="NB26"/>
      <c r="NC26"/>
      <c r="ND26"/>
      <c r="NE26"/>
      <c r="NF26"/>
      <c r="NG26"/>
      <c r="NH26"/>
      <c r="NI26"/>
      <c r="NJ26"/>
      <c r="NK26"/>
      <c r="NL26"/>
      <c r="NM26"/>
      <c r="NN26"/>
      <c r="NO26"/>
      <c r="NP26"/>
      <c r="NQ26"/>
      <c r="NR26"/>
      <c r="NS26"/>
      <c r="NT26"/>
      <c r="NU26"/>
      <c r="NV26"/>
      <c r="NW26"/>
      <c r="NX26"/>
      <c r="NY26"/>
      <c r="NZ26"/>
      <c r="OA26"/>
      <c r="OB26"/>
      <c r="OC26"/>
      <c r="OD26"/>
      <c r="OE26"/>
      <c r="OF26"/>
      <c r="OG26"/>
      <c r="OH26"/>
      <c r="OI26"/>
      <c r="OJ26"/>
      <c r="OK26"/>
      <c r="OL26"/>
      <c r="OM26"/>
      <c r="ON26"/>
      <c r="OO26"/>
      <c r="OP26"/>
      <c r="OQ26"/>
      <c r="OR26"/>
      <c r="OS26"/>
      <c r="OT26"/>
      <c r="OU26"/>
      <c r="OV26"/>
      <c r="OW26"/>
      <c r="OX26"/>
      <c r="OY26"/>
      <c r="OZ26"/>
      <c r="PA26"/>
      <c r="PB26"/>
      <c r="PC26"/>
      <c r="PD26"/>
      <c r="PE26"/>
      <c r="PF26"/>
      <c r="PG26"/>
      <c r="PH26"/>
      <c r="PI26"/>
      <c r="PJ26"/>
      <c r="PK26"/>
      <c r="PL26"/>
      <c r="PM26"/>
      <c r="PN26"/>
      <c r="PO26"/>
      <c r="PP26"/>
      <c r="PQ26"/>
      <c r="PR26"/>
      <c r="PS26"/>
      <c r="PT26"/>
      <c r="PU26"/>
      <c r="PV26"/>
      <c r="PW26"/>
      <c r="PX26"/>
      <c r="PY26"/>
      <c r="PZ26"/>
      <c r="QA26"/>
      <c r="QB26"/>
      <c r="QC26"/>
      <c r="QD26"/>
      <c r="QE26"/>
      <c r="QF26"/>
      <c r="QG26"/>
      <c r="QH26"/>
      <c r="QI26"/>
      <c r="QJ26"/>
      <c r="QK26"/>
      <c r="QL26"/>
      <c r="QM26"/>
      <c r="QN26"/>
      <c r="QO26"/>
      <c r="QP26"/>
      <c r="QQ26"/>
      <c r="QR26"/>
      <c r="QS26"/>
      <c r="QT26"/>
      <c r="QU26"/>
      <c r="QV26"/>
      <c r="QW26"/>
      <c r="QX26"/>
      <c r="QY26"/>
      <c r="QZ26"/>
      <c r="RA26"/>
      <c r="RB26"/>
      <c r="RC26"/>
      <c r="RD26"/>
      <c r="RE26"/>
      <c r="RF26"/>
      <c r="RG26"/>
      <c r="RH26"/>
      <c r="RI26"/>
      <c r="RJ26"/>
      <c r="RK26"/>
      <c r="RL26"/>
      <c r="RM26"/>
      <c r="RN26"/>
      <c r="RO26"/>
      <c r="RP26"/>
      <c r="RQ26"/>
      <c r="RR26"/>
      <c r="RS26"/>
      <c r="RT26"/>
      <c r="RU26"/>
      <c r="RV26"/>
      <c r="RW26"/>
      <c r="RX26"/>
      <c r="RY26"/>
      <c r="RZ26"/>
      <c r="SA26"/>
      <c r="SB26"/>
      <c r="SC26"/>
      <c r="SD26"/>
      <c r="SE26"/>
      <c r="SF26"/>
      <c r="SG26"/>
      <c r="SH26"/>
      <c r="SI26"/>
      <c r="SJ26"/>
      <c r="SK26"/>
      <c r="SL26"/>
      <c r="SM26"/>
      <c r="SN26"/>
      <c r="SO26"/>
      <c r="SP26"/>
      <c r="SQ26"/>
      <c r="SR26"/>
      <c r="SS26"/>
      <c r="ST26"/>
      <c r="SU26"/>
      <c r="SV26"/>
      <c r="SW26"/>
      <c r="SX26"/>
      <c r="SY26"/>
      <c r="SZ26"/>
      <c r="TA26"/>
      <c r="TB26"/>
      <c r="TC26"/>
      <c r="TD26"/>
      <c r="TE26"/>
      <c r="TF26"/>
      <c r="TG26"/>
      <c r="TH26"/>
      <c r="TI26"/>
      <c r="TJ26"/>
      <c r="TK26"/>
      <c r="TL26"/>
      <c r="TM26"/>
      <c r="TN26"/>
      <c r="TO26"/>
      <c r="TP26"/>
      <c r="TQ26"/>
      <c r="TR26"/>
      <c r="TS26"/>
      <c r="TT26"/>
      <c r="TU26"/>
      <c r="TV26"/>
      <c r="TW26"/>
      <c r="TX26"/>
      <c r="TY26"/>
      <c r="TZ26"/>
      <c r="UA26"/>
      <c r="UB26"/>
      <c r="UC26"/>
      <c r="UD26"/>
      <c r="UE26"/>
      <c r="UF26"/>
      <c r="UG26"/>
      <c r="UH26"/>
      <c r="UI26"/>
      <c r="UJ26"/>
      <c r="UK26"/>
      <c r="UL26"/>
      <c r="UM26"/>
      <c r="UN26"/>
      <c r="UO26"/>
      <c r="UP26"/>
      <c r="UQ26"/>
      <c r="UR26"/>
      <c r="US26"/>
      <c r="UT26"/>
      <c r="UU26"/>
      <c r="UV26"/>
      <c r="UW26"/>
      <c r="UX26"/>
      <c r="UY26"/>
      <c r="UZ26"/>
      <c r="VA26"/>
      <c r="VB26"/>
      <c r="VC26"/>
      <c r="VD26"/>
      <c r="VE26"/>
      <c r="VF26"/>
      <c r="VG26"/>
      <c r="VH26"/>
      <c r="VI26"/>
      <c r="VJ26"/>
      <c r="VK26"/>
      <c r="VL26"/>
      <c r="VM26"/>
      <c r="VN26"/>
      <c r="VO26"/>
      <c r="VP26"/>
      <c r="VQ26"/>
      <c r="VR26"/>
      <c r="VS26"/>
      <c r="VT26"/>
      <c r="VU26"/>
      <c r="VV26"/>
      <c r="VW26"/>
      <c r="VX26"/>
      <c r="VY26"/>
      <c r="VZ26"/>
      <c r="WA26"/>
      <c r="WB26"/>
      <c r="WC26"/>
      <c r="WD26"/>
      <c r="WE26"/>
      <c r="WF26"/>
      <c r="WG26"/>
      <c r="WH26"/>
      <c r="WI26"/>
      <c r="WJ26"/>
      <c r="WK26"/>
      <c r="WL26"/>
      <c r="WM26"/>
      <c r="WN26"/>
      <c r="WO26"/>
      <c r="WP26"/>
      <c r="WQ26"/>
      <c r="WR26"/>
      <c r="WS26"/>
      <c r="WT26"/>
      <c r="WU26"/>
      <c r="WV26"/>
      <c r="WW26"/>
      <c r="WX26"/>
      <c r="WY26"/>
      <c r="WZ26"/>
      <c r="XA26"/>
      <c r="XB26"/>
      <c r="XC26"/>
      <c r="XD26"/>
      <c r="XE26"/>
      <c r="XF26"/>
      <c r="XG26"/>
      <c r="XH26"/>
      <c r="XI26"/>
      <c r="XJ26"/>
      <c r="XK26"/>
      <c r="XL26"/>
      <c r="XM26"/>
      <c r="XN26"/>
      <c r="XO26"/>
      <c r="XP26"/>
      <c r="XQ26"/>
      <c r="XR26"/>
      <c r="XS26"/>
      <c r="XT26"/>
      <c r="XU26"/>
      <c r="XV26"/>
      <c r="XW26"/>
      <c r="XX26"/>
      <c r="XY26"/>
      <c r="XZ26"/>
      <c r="YA26"/>
      <c r="YB26"/>
      <c r="YC26"/>
      <c r="YD26"/>
      <c r="YE26"/>
      <c r="YF26"/>
      <c r="YG26"/>
      <c r="YH26"/>
      <c r="YI26"/>
      <c r="YJ26"/>
      <c r="YK26"/>
      <c r="YL26"/>
      <c r="YM26"/>
      <c r="YN26"/>
      <c r="YO26"/>
      <c r="YP26"/>
      <c r="YQ26"/>
      <c r="YR26"/>
      <c r="YS26"/>
      <c r="YT26"/>
      <c r="YU26"/>
      <c r="YV26"/>
      <c r="YW26"/>
      <c r="YX26"/>
      <c r="YY26"/>
      <c r="YZ26"/>
      <c r="ZA26"/>
      <c r="ZB26"/>
      <c r="ZC26"/>
      <c r="ZD26"/>
      <c r="ZE26"/>
      <c r="ZF26"/>
      <c r="ZG26"/>
      <c r="ZH26"/>
      <c r="ZI26"/>
      <c r="ZJ26"/>
      <c r="ZK26"/>
      <c r="ZL26"/>
      <c r="ZM26"/>
      <c r="ZN26"/>
      <c r="ZO26"/>
      <c r="ZP26"/>
      <c r="ZQ26"/>
      <c r="ZR26"/>
      <c r="ZS26"/>
      <c r="ZT26"/>
      <c r="ZU26"/>
      <c r="ZV26"/>
      <c r="ZW26"/>
      <c r="ZX26"/>
      <c r="ZY26"/>
      <c r="ZZ26"/>
      <c r="AAA26"/>
      <c r="AAB26"/>
      <c r="AAC26"/>
      <c r="AAD26"/>
      <c r="AAE26"/>
      <c r="AAF26"/>
      <c r="AAG26"/>
      <c r="AAH26"/>
      <c r="AAI26"/>
      <c r="AAJ26"/>
      <c r="AAK26"/>
      <c r="AAL26"/>
      <c r="AAM26"/>
      <c r="AAN26"/>
      <c r="AAO26"/>
      <c r="AAP26"/>
      <c r="AAQ26"/>
      <c r="AAR26"/>
      <c r="AAS26"/>
      <c r="AAT26"/>
      <c r="AAU26"/>
      <c r="AAV26"/>
      <c r="AAW26"/>
      <c r="AAX26"/>
      <c r="AAY26"/>
      <c r="AAZ26"/>
      <c r="ABA26"/>
      <c r="ABB26"/>
      <c r="ABC26"/>
      <c r="ABD26"/>
      <c r="ABE26"/>
      <c r="ABF26"/>
      <c r="ABG26"/>
      <c r="ABH26"/>
      <c r="ABI26"/>
      <c r="ABJ26"/>
      <c r="ABK26"/>
      <c r="ABL26"/>
      <c r="ABM26"/>
      <c r="ABN26"/>
      <c r="ABO26"/>
      <c r="ABP26"/>
      <c r="ABQ26"/>
      <c r="ABR26"/>
      <c r="ABS26"/>
      <c r="ABT26"/>
      <c r="ABU26"/>
      <c r="ABV26"/>
      <c r="ABW26"/>
      <c r="ABX26"/>
      <c r="ABY26"/>
      <c r="ABZ26"/>
      <c r="ACA26"/>
      <c r="ACB26"/>
      <c r="ACC26"/>
      <c r="ACD26"/>
      <c r="ACE26"/>
      <c r="ACF26"/>
      <c r="ACG26"/>
      <c r="ACH26"/>
      <c r="ACI26"/>
      <c r="ACJ26"/>
      <c r="ACK26"/>
      <c r="ACL26"/>
      <c r="ACM26"/>
      <c r="ACN26"/>
      <c r="ACO26"/>
      <c r="ACP26"/>
      <c r="ACQ26"/>
      <c r="ACR26"/>
      <c r="ACS26"/>
      <c r="ACT26"/>
      <c r="ACU26"/>
      <c r="ACV26"/>
      <c r="ACW26"/>
      <c r="ACX26"/>
      <c r="ACY26"/>
      <c r="ACZ26"/>
      <c r="ADA26"/>
      <c r="ADB26"/>
      <c r="ADC26"/>
      <c r="ADD26"/>
      <c r="ADE26"/>
      <c r="ADF26"/>
      <c r="ADG26"/>
      <c r="ADH26"/>
      <c r="ADI26"/>
      <c r="ADJ26"/>
      <c r="ADK26"/>
      <c r="ADL26"/>
      <c r="ADM26"/>
      <c r="ADN26"/>
      <c r="ADO26"/>
      <c r="ADP26"/>
      <c r="ADQ26"/>
      <c r="ADR26"/>
      <c r="ADS26"/>
      <c r="ADT26"/>
      <c r="ADU26"/>
      <c r="ADV26"/>
      <c r="ADW26"/>
      <c r="ADX26"/>
      <c r="ADY26"/>
      <c r="ADZ26"/>
      <c r="AEA26"/>
      <c r="AEB26"/>
      <c r="AEC26"/>
      <c r="AED26"/>
      <c r="AEE26"/>
      <c r="AEF26"/>
      <c r="AEG26"/>
      <c r="AEH26"/>
      <c r="AEI26"/>
      <c r="AEJ26"/>
      <c r="AEK26"/>
      <c r="AEL26"/>
      <c r="AEM26"/>
      <c r="AEN26"/>
      <c r="AEO26"/>
      <c r="AEP26"/>
      <c r="AEQ26"/>
      <c r="AER26"/>
      <c r="AES26"/>
      <c r="AET26"/>
      <c r="AEU26"/>
      <c r="AEV26"/>
      <c r="AEW26"/>
      <c r="AEX26"/>
      <c r="AEY26"/>
      <c r="AEZ26"/>
      <c r="AFA26"/>
      <c r="AFB26"/>
      <c r="AFC26"/>
      <c r="AFD26"/>
      <c r="AFE26"/>
      <c r="AFF26"/>
      <c r="AFG26"/>
      <c r="AFH26"/>
      <c r="AFI26"/>
      <c r="AFJ26"/>
      <c r="AFK26"/>
      <c r="AFL26"/>
      <c r="AFM26"/>
      <c r="AFN26"/>
      <c r="AFO26"/>
      <c r="AFP26"/>
      <c r="AFQ26"/>
      <c r="AFR26"/>
      <c r="AFS26"/>
      <c r="AFT26"/>
      <c r="AFU26"/>
      <c r="AFV26"/>
      <c r="AFW26"/>
      <c r="AFX26"/>
      <c r="AFY26"/>
      <c r="AFZ26"/>
      <c r="AGA26"/>
      <c r="AGB26"/>
      <c r="AGC26"/>
      <c r="AGD26"/>
      <c r="AGE26"/>
      <c r="AGF26"/>
      <c r="AGG26"/>
      <c r="AGH26"/>
      <c r="AGI26"/>
      <c r="AGJ26"/>
      <c r="AGK26"/>
      <c r="AGL26"/>
      <c r="AGM26"/>
      <c r="AGN26"/>
      <c r="AGO26"/>
      <c r="AGP26"/>
      <c r="AGQ26"/>
      <c r="AGR26"/>
      <c r="AGS26"/>
      <c r="AGT26"/>
      <c r="AGU26"/>
      <c r="AGV26"/>
      <c r="AGW26"/>
      <c r="AGX26"/>
      <c r="AGY26"/>
      <c r="AGZ26"/>
      <c r="AHA26"/>
      <c r="AHB26"/>
      <c r="AHC26"/>
      <c r="AHD26"/>
      <c r="AHE26"/>
      <c r="AHF26"/>
      <c r="AHG26"/>
      <c r="AHH26"/>
      <c r="AHI26"/>
      <c r="AHJ26"/>
      <c r="AHK26"/>
      <c r="AHL26"/>
      <c r="AHM26"/>
      <c r="AHN26"/>
      <c r="AHO26"/>
      <c r="AHP26"/>
      <c r="AHQ26"/>
      <c r="AHR26"/>
      <c r="AHS26"/>
      <c r="AHT26"/>
      <c r="AHU26"/>
      <c r="AHV26"/>
      <c r="AHW26"/>
      <c r="AHX26"/>
      <c r="AHY26"/>
      <c r="AHZ26"/>
      <c r="AIA26"/>
      <c r="AIB26"/>
      <c r="AIC26"/>
      <c r="AID26"/>
      <c r="AIE26"/>
      <c r="AIF26"/>
      <c r="AIG26"/>
      <c r="AIH26"/>
      <c r="AII26"/>
      <c r="AIJ26"/>
      <c r="AIK26"/>
      <c r="AIL26"/>
      <c r="AIM26"/>
      <c r="AIN26"/>
      <c r="AIO26"/>
      <c r="AIP26"/>
      <c r="AIQ26"/>
      <c r="AIR26"/>
      <c r="AIS26"/>
      <c r="AIT26"/>
      <c r="AIU26"/>
      <c r="AIV26"/>
      <c r="AIW26"/>
      <c r="AIX26"/>
      <c r="AIY26"/>
      <c r="AIZ26"/>
      <c r="AJA26"/>
      <c r="AJB26"/>
      <c r="AJC26"/>
      <c r="AJD26"/>
      <c r="AJE26"/>
      <c r="AJF26"/>
      <c r="AJG26"/>
      <c r="AJH26"/>
      <c r="AJI26"/>
      <c r="AJJ26"/>
      <c r="AJK26"/>
      <c r="AJL26"/>
      <c r="AJM26"/>
      <c r="AJN26"/>
      <c r="AJO26"/>
      <c r="AJP26"/>
      <c r="AJQ26"/>
      <c r="AJR26"/>
      <c r="AJS26"/>
      <c r="AJT26"/>
      <c r="AJU26"/>
      <c r="AJV26"/>
      <c r="AJW26"/>
      <c r="AJX26"/>
      <c r="AJY26"/>
      <c r="AJZ26"/>
      <c r="AKA26"/>
      <c r="AKB26"/>
      <c r="AKC26"/>
      <c r="AKD26"/>
      <c r="AKE26"/>
      <c r="AKF26"/>
      <c r="AKG26"/>
      <c r="AKH26"/>
      <c r="AKI26"/>
      <c r="AKJ26"/>
      <c r="AKK26"/>
      <c r="AKL26"/>
      <c r="AKM26"/>
      <c r="AKN26"/>
      <c r="AKO26"/>
      <c r="AKP26"/>
      <c r="AKQ26"/>
      <c r="AKR26"/>
      <c r="AKS26"/>
      <c r="AKT26"/>
      <c r="AKU26"/>
      <c r="AKV26"/>
      <c r="AKW26"/>
      <c r="AKX26"/>
      <c r="AKY26"/>
      <c r="AKZ26"/>
      <c r="ALA26"/>
      <c r="ALB26"/>
      <c r="ALC26"/>
      <c r="ALD26"/>
      <c r="ALE26"/>
      <c r="ALF26"/>
      <c r="ALG26"/>
      <c r="ALH26"/>
      <c r="ALI26"/>
      <c r="ALJ26"/>
      <c r="ALK26"/>
      <c r="ALL26"/>
      <c r="ALM26"/>
      <c r="ALN26"/>
      <c r="ALO26"/>
      <c r="ALP26"/>
      <c r="ALQ26"/>
      <c r="ALR26"/>
      <c r="ALS26"/>
      <c r="ALT26"/>
      <c r="ALU26"/>
      <c r="ALV26"/>
      <c r="ALW26"/>
      <c r="ALX26"/>
      <c r="ALY26"/>
      <c r="ALZ26"/>
      <c r="AMA26"/>
      <c r="AMB26"/>
      <c r="AMC26"/>
      <c r="AMD26"/>
      <c r="AME26"/>
      <c r="AMF26"/>
      <c r="AMG26"/>
      <c r="AMH26"/>
      <c r="AMI26"/>
      <c r="AMJ26"/>
    </row>
    <row r="27" spans="1:1024" x14ac:dyDescent="0.2">
      <c r="A27"/>
      <c r="B27" s="97" t="s">
        <v>91</v>
      </c>
      <c r="C27" s="65"/>
      <c r="D27" s="152">
        <v>1.0900000000000001</v>
      </c>
      <c r="E27" s="33"/>
      <c r="F27" s="151" t="str">
        <f>IF(G43="","",E27-C$114)</f>
        <v/>
      </c>
      <c r="G27" s="67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  <c r="IX27"/>
      <c r="IY27"/>
      <c r="IZ27"/>
      <c r="JA27"/>
      <c r="JB27"/>
      <c r="JC27"/>
      <c r="JD27"/>
      <c r="JE27"/>
      <c r="JF27"/>
      <c r="JG27"/>
      <c r="JH27"/>
      <c r="JI27"/>
      <c r="JJ27"/>
      <c r="JK27"/>
      <c r="JL27"/>
      <c r="JM27"/>
      <c r="JN27"/>
      <c r="JO27"/>
      <c r="JP27"/>
      <c r="JQ27"/>
      <c r="JR27"/>
      <c r="JS27"/>
      <c r="JT27"/>
      <c r="JU27"/>
      <c r="JV27"/>
      <c r="JW27"/>
      <c r="JX27"/>
      <c r="JY27"/>
      <c r="JZ27"/>
      <c r="KA27"/>
      <c r="KB27"/>
      <c r="KC27"/>
      <c r="KD27"/>
      <c r="KE27"/>
      <c r="KF27"/>
      <c r="KG27"/>
      <c r="KH27"/>
      <c r="KI27"/>
      <c r="KJ27"/>
      <c r="KK27"/>
      <c r="KL27"/>
      <c r="KM27"/>
      <c r="KN27"/>
      <c r="KO27"/>
      <c r="KP27"/>
      <c r="KQ27"/>
      <c r="KR27"/>
      <c r="KS27"/>
      <c r="KT27"/>
      <c r="KU27"/>
      <c r="KV27"/>
      <c r="KW27"/>
      <c r="KX27"/>
      <c r="KY27"/>
      <c r="KZ27"/>
      <c r="LA27"/>
      <c r="LB27"/>
      <c r="LC27"/>
      <c r="LD27"/>
      <c r="LE27"/>
      <c r="LF27"/>
      <c r="LG27"/>
      <c r="LH27"/>
      <c r="LI27"/>
      <c r="LJ27"/>
      <c r="LK27"/>
      <c r="LL27"/>
      <c r="LM27"/>
      <c r="LN27"/>
      <c r="LO27"/>
      <c r="LP27"/>
      <c r="LQ27"/>
      <c r="LR27"/>
      <c r="LS27"/>
      <c r="LT27"/>
      <c r="LU27"/>
      <c r="LV27"/>
      <c r="LW27"/>
      <c r="LX27"/>
      <c r="LY27"/>
      <c r="LZ27"/>
      <c r="MA27"/>
      <c r="MB27"/>
      <c r="MC27"/>
      <c r="MD27"/>
      <c r="ME27"/>
      <c r="MF27"/>
      <c r="MG27"/>
      <c r="MH27"/>
      <c r="MI27"/>
      <c r="MJ27"/>
      <c r="MK27"/>
      <c r="ML27"/>
      <c r="MM27"/>
      <c r="MN27"/>
      <c r="MO27"/>
      <c r="MP27"/>
      <c r="MQ27"/>
      <c r="MR27"/>
      <c r="MS27"/>
      <c r="MT27"/>
      <c r="MU27"/>
      <c r="MV27"/>
      <c r="MW27"/>
      <c r="MX27"/>
      <c r="MY27"/>
      <c r="MZ27"/>
      <c r="NA27"/>
      <c r="NB27"/>
      <c r="NC27"/>
      <c r="ND27"/>
      <c r="NE27"/>
      <c r="NF27"/>
      <c r="NG27"/>
      <c r="NH27"/>
      <c r="NI27"/>
      <c r="NJ27"/>
      <c r="NK27"/>
      <c r="NL27"/>
      <c r="NM27"/>
      <c r="NN27"/>
      <c r="NO27"/>
      <c r="NP27"/>
      <c r="NQ27"/>
      <c r="NR27"/>
      <c r="NS27"/>
      <c r="NT27"/>
      <c r="NU27"/>
      <c r="NV27"/>
      <c r="NW27"/>
      <c r="NX27"/>
      <c r="NY27"/>
      <c r="NZ27"/>
      <c r="OA27"/>
      <c r="OB27"/>
      <c r="OC27"/>
      <c r="OD27"/>
      <c r="OE27"/>
      <c r="OF27"/>
      <c r="OG27"/>
      <c r="OH27"/>
      <c r="OI27"/>
      <c r="OJ27"/>
      <c r="OK27"/>
      <c r="OL27"/>
      <c r="OM27"/>
      <c r="ON27"/>
      <c r="OO27"/>
      <c r="OP27"/>
      <c r="OQ27"/>
      <c r="OR27"/>
      <c r="OS27"/>
      <c r="OT27"/>
      <c r="OU27"/>
      <c r="OV27"/>
      <c r="OW27"/>
      <c r="OX27"/>
      <c r="OY27"/>
      <c r="OZ27"/>
      <c r="PA27"/>
      <c r="PB27"/>
      <c r="PC27"/>
      <c r="PD27"/>
      <c r="PE27"/>
      <c r="PF27"/>
      <c r="PG27"/>
      <c r="PH27"/>
      <c r="PI27"/>
      <c r="PJ27"/>
      <c r="PK27"/>
      <c r="PL27"/>
      <c r="PM27"/>
      <c r="PN27"/>
      <c r="PO27"/>
      <c r="PP27"/>
      <c r="PQ27"/>
      <c r="PR27"/>
      <c r="PS27"/>
      <c r="PT27"/>
      <c r="PU27"/>
      <c r="PV27"/>
      <c r="PW27"/>
      <c r="PX27"/>
      <c r="PY27"/>
      <c r="PZ27"/>
      <c r="QA27"/>
      <c r="QB27"/>
      <c r="QC27"/>
      <c r="QD27"/>
      <c r="QE27"/>
      <c r="QF27"/>
      <c r="QG27"/>
      <c r="QH27"/>
      <c r="QI27"/>
      <c r="QJ27"/>
      <c r="QK27"/>
      <c r="QL27"/>
      <c r="QM27"/>
      <c r="QN27"/>
      <c r="QO27"/>
      <c r="QP27"/>
      <c r="QQ27"/>
      <c r="QR27"/>
      <c r="QS27"/>
      <c r="QT27"/>
      <c r="QU27"/>
      <c r="QV27"/>
      <c r="QW27"/>
      <c r="QX27"/>
      <c r="QY27"/>
      <c r="QZ27"/>
      <c r="RA27"/>
      <c r="RB27"/>
      <c r="RC27"/>
      <c r="RD27"/>
      <c r="RE27"/>
      <c r="RF27"/>
      <c r="RG27"/>
      <c r="RH27"/>
      <c r="RI27"/>
      <c r="RJ27"/>
      <c r="RK27"/>
      <c r="RL27"/>
      <c r="RM27"/>
      <c r="RN27"/>
      <c r="RO27"/>
      <c r="RP27"/>
      <c r="RQ27"/>
      <c r="RR27"/>
      <c r="RS27"/>
      <c r="RT27"/>
      <c r="RU27"/>
      <c r="RV27"/>
      <c r="RW27"/>
      <c r="RX27"/>
      <c r="RY27"/>
      <c r="RZ27"/>
      <c r="SA27"/>
      <c r="SB27"/>
      <c r="SC27"/>
      <c r="SD27"/>
      <c r="SE27"/>
      <c r="SF27"/>
      <c r="SG27"/>
      <c r="SH27"/>
      <c r="SI27"/>
      <c r="SJ27"/>
      <c r="SK27"/>
      <c r="SL27"/>
      <c r="SM27"/>
      <c r="SN27"/>
      <c r="SO27"/>
      <c r="SP27"/>
      <c r="SQ27"/>
      <c r="SR27"/>
      <c r="SS27"/>
      <c r="ST27"/>
      <c r="SU27"/>
      <c r="SV27"/>
      <c r="SW27"/>
      <c r="SX27"/>
      <c r="SY27"/>
      <c r="SZ27"/>
      <c r="TA27"/>
      <c r="TB27"/>
      <c r="TC27"/>
      <c r="TD27"/>
      <c r="TE27"/>
      <c r="TF27"/>
      <c r="TG27"/>
      <c r="TH27"/>
      <c r="TI27"/>
      <c r="TJ27"/>
      <c r="TK27"/>
      <c r="TL27"/>
      <c r="TM27"/>
      <c r="TN27"/>
      <c r="TO27"/>
      <c r="TP27"/>
      <c r="TQ27"/>
      <c r="TR27"/>
      <c r="TS27"/>
      <c r="TT27"/>
      <c r="TU27"/>
      <c r="TV27"/>
      <c r="TW27"/>
      <c r="TX27"/>
      <c r="TY27"/>
      <c r="TZ27"/>
      <c r="UA27"/>
      <c r="UB27"/>
      <c r="UC27"/>
      <c r="UD27"/>
      <c r="UE27"/>
      <c r="UF27"/>
      <c r="UG27"/>
      <c r="UH27"/>
      <c r="UI27"/>
      <c r="UJ27"/>
      <c r="UK27"/>
      <c r="UL27"/>
      <c r="UM27"/>
      <c r="UN27"/>
      <c r="UO27"/>
      <c r="UP27"/>
      <c r="UQ27"/>
      <c r="UR27"/>
      <c r="US27"/>
      <c r="UT27"/>
      <c r="UU27"/>
      <c r="UV27"/>
      <c r="UW27"/>
      <c r="UX27"/>
      <c r="UY27"/>
      <c r="UZ27"/>
      <c r="VA27"/>
      <c r="VB27"/>
      <c r="VC27"/>
      <c r="VD27"/>
      <c r="VE27"/>
      <c r="VF27"/>
      <c r="VG27"/>
      <c r="VH27"/>
      <c r="VI27"/>
      <c r="VJ27"/>
      <c r="VK27"/>
      <c r="VL27"/>
      <c r="VM27"/>
      <c r="VN27"/>
      <c r="VO27"/>
      <c r="VP27"/>
      <c r="VQ27"/>
      <c r="VR27"/>
      <c r="VS27"/>
      <c r="VT27"/>
      <c r="VU27"/>
      <c r="VV27"/>
      <c r="VW27"/>
      <c r="VX27"/>
      <c r="VY27"/>
      <c r="VZ27"/>
      <c r="WA27"/>
      <c r="WB27"/>
      <c r="WC27"/>
      <c r="WD27"/>
      <c r="WE27"/>
      <c r="WF27"/>
      <c r="WG27"/>
      <c r="WH27"/>
      <c r="WI27"/>
      <c r="WJ27"/>
      <c r="WK27"/>
      <c r="WL27"/>
      <c r="WM27"/>
      <c r="WN27"/>
      <c r="WO27"/>
      <c r="WP27"/>
      <c r="WQ27"/>
      <c r="WR27"/>
      <c r="WS27"/>
      <c r="WT27"/>
      <c r="WU27"/>
      <c r="WV27"/>
      <c r="WW27"/>
      <c r="WX27"/>
      <c r="WY27"/>
      <c r="WZ27"/>
      <c r="XA27"/>
      <c r="XB27"/>
      <c r="XC27"/>
      <c r="XD27"/>
      <c r="XE27"/>
      <c r="XF27"/>
      <c r="XG27"/>
      <c r="XH27"/>
      <c r="XI27"/>
      <c r="XJ27"/>
      <c r="XK27"/>
      <c r="XL27"/>
      <c r="XM27"/>
      <c r="XN27"/>
      <c r="XO27"/>
      <c r="XP27"/>
      <c r="XQ27"/>
      <c r="XR27"/>
      <c r="XS27"/>
      <c r="XT27"/>
      <c r="XU27"/>
      <c r="XV27"/>
      <c r="XW27"/>
      <c r="XX27"/>
      <c r="XY27"/>
      <c r="XZ27"/>
      <c r="YA27"/>
      <c r="YB27"/>
      <c r="YC27"/>
      <c r="YD27"/>
      <c r="YE27"/>
      <c r="YF27"/>
      <c r="YG27"/>
      <c r="YH27"/>
      <c r="YI27"/>
      <c r="YJ27"/>
      <c r="YK27"/>
      <c r="YL27"/>
      <c r="YM27"/>
      <c r="YN27"/>
      <c r="YO27"/>
      <c r="YP27"/>
      <c r="YQ27"/>
      <c r="YR27"/>
      <c r="YS27"/>
      <c r="YT27"/>
      <c r="YU27"/>
      <c r="YV27"/>
      <c r="YW27"/>
      <c r="YX27"/>
      <c r="YY27"/>
      <c r="YZ27"/>
      <c r="ZA27"/>
      <c r="ZB27"/>
      <c r="ZC27"/>
      <c r="ZD27"/>
      <c r="ZE27"/>
      <c r="ZF27"/>
      <c r="ZG27"/>
      <c r="ZH27"/>
      <c r="ZI27"/>
      <c r="ZJ27"/>
      <c r="ZK27"/>
      <c r="ZL27"/>
      <c r="ZM27"/>
      <c r="ZN27"/>
      <c r="ZO27"/>
      <c r="ZP27"/>
      <c r="ZQ27"/>
      <c r="ZR27"/>
      <c r="ZS27"/>
      <c r="ZT27"/>
      <c r="ZU27"/>
      <c r="ZV27"/>
      <c r="ZW27"/>
      <c r="ZX27"/>
      <c r="ZY27"/>
      <c r="ZZ27"/>
      <c r="AAA27"/>
      <c r="AAB27"/>
      <c r="AAC27"/>
      <c r="AAD27"/>
      <c r="AAE27"/>
      <c r="AAF27"/>
      <c r="AAG27"/>
      <c r="AAH27"/>
      <c r="AAI27"/>
      <c r="AAJ27"/>
      <c r="AAK27"/>
      <c r="AAL27"/>
      <c r="AAM27"/>
      <c r="AAN27"/>
      <c r="AAO27"/>
      <c r="AAP27"/>
      <c r="AAQ27"/>
      <c r="AAR27"/>
      <c r="AAS27"/>
      <c r="AAT27"/>
      <c r="AAU27"/>
      <c r="AAV27"/>
      <c r="AAW27"/>
      <c r="AAX27"/>
      <c r="AAY27"/>
      <c r="AAZ27"/>
      <c r="ABA27"/>
      <c r="ABB27"/>
      <c r="ABC27"/>
      <c r="ABD27"/>
      <c r="ABE27"/>
      <c r="ABF27"/>
      <c r="ABG27"/>
      <c r="ABH27"/>
      <c r="ABI27"/>
      <c r="ABJ27"/>
      <c r="ABK27"/>
      <c r="ABL27"/>
      <c r="ABM27"/>
      <c r="ABN27"/>
      <c r="ABO27"/>
      <c r="ABP27"/>
      <c r="ABQ27"/>
      <c r="ABR27"/>
      <c r="ABS27"/>
      <c r="ABT27"/>
      <c r="ABU27"/>
      <c r="ABV27"/>
      <c r="ABW27"/>
      <c r="ABX27"/>
      <c r="ABY27"/>
      <c r="ABZ27"/>
      <c r="ACA27"/>
      <c r="ACB27"/>
      <c r="ACC27"/>
      <c r="ACD27"/>
      <c r="ACE27"/>
      <c r="ACF27"/>
      <c r="ACG27"/>
      <c r="ACH27"/>
      <c r="ACI27"/>
      <c r="ACJ27"/>
      <c r="ACK27"/>
      <c r="ACL27"/>
      <c r="ACM27"/>
      <c r="ACN27"/>
      <c r="ACO27"/>
      <c r="ACP27"/>
      <c r="ACQ27"/>
      <c r="ACR27"/>
      <c r="ACS27"/>
      <c r="ACT27"/>
      <c r="ACU27"/>
      <c r="ACV27"/>
      <c r="ACW27"/>
      <c r="ACX27"/>
      <c r="ACY27"/>
      <c r="ACZ27"/>
      <c r="ADA27"/>
      <c r="ADB27"/>
      <c r="ADC27"/>
      <c r="ADD27"/>
      <c r="ADE27"/>
      <c r="ADF27"/>
      <c r="ADG27"/>
      <c r="ADH27"/>
      <c r="ADI27"/>
      <c r="ADJ27"/>
      <c r="ADK27"/>
      <c r="ADL27"/>
      <c r="ADM27"/>
      <c r="ADN27"/>
      <c r="ADO27"/>
      <c r="ADP27"/>
      <c r="ADQ27"/>
      <c r="ADR27"/>
      <c r="ADS27"/>
      <c r="ADT27"/>
      <c r="ADU27"/>
      <c r="ADV27"/>
      <c r="ADW27"/>
      <c r="ADX27"/>
      <c r="ADY27"/>
      <c r="ADZ27"/>
      <c r="AEA27"/>
      <c r="AEB27"/>
      <c r="AEC27"/>
      <c r="AED27"/>
      <c r="AEE27"/>
      <c r="AEF27"/>
      <c r="AEG27"/>
      <c r="AEH27"/>
      <c r="AEI27"/>
      <c r="AEJ27"/>
      <c r="AEK27"/>
      <c r="AEL27"/>
      <c r="AEM27"/>
      <c r="AEN27"/>
      <c r="AEO27"/>
      <c r="AEP27"/>
      <c r="AEQ27"/>
      <c r="AER27"/>
      <c r="AES27"/>
      <c r="AET27"/>
      <c r="AEU27"/>
      <c r="AEV27"/>
      <c r="AEW27"/>
      <c r="AEX27"/>
      <c r="AEY27"/>
      <c r="AEZ27"/>
      <c r="AFA27"/>
      <c r="AFB27"/>
      <c r="AFC27"/>
      <c r="AFD27"/>
      <c r="AFE27"/>
      <c r="AFF27"/>
      <c r="AFG27"/>
      <c r="AFH27"/>
      <c r="AFI27"/>
      <c r="AFJ27"/>
      <c r="AFK27"/>
      <c r="AFL27"/>
      <c r="AFM27"/>
      <c r="AFN27"/>
      <c r="AFO27"/>
      <c r="AFP27"/>
      <c r="AFQ27"/>
      <c r="AFR27"/>
      <c r="AFS27"/>
      <c r="AFT27"/>
      <c r="AFU27"/>
      <c r="AFV27"/>
      <c r="AFW27"/>
      <c r="AFX27"/>
      <c r="AFY27"/>
      <c r="AFZ27"/>
      <c r="AGA27"/>
      <c r="AGB27"/>
      <c r="AGC27"/>
      <c r="AGD27"/>
      <c r="AGE27"/>
      <c r="AGF27"/>
      <c r="AGG27"/>
      <c r="AGH27"/>
      <c r="AGI27"/>
      <c r="AGJ27"/>
      <c r="AGK27"/>
      <c r="AGL27"/>
      <c r="AGM27"/>
      <c r="AGN27"/>
      <c r="AGO27"/>
      <c r="AGP27"/>
      <c r="AGQ27"/>
      <c r="AGR27"/>
      <c r="AGS27"/>
      <c r="AGT27"/>
      <c r="AGU27"/>
      <c r="AGV27"/>
      <c r="AGW27"/>
      <c r="AGX27"/>
      <c r="AGY27"/>
      <c r="AGZ27"/>
      <c r="AHA27"/>
      <c r="AHB27"/>
      <c r="AHC27"/>
      <c r="AHD27"/>
      <c r="AHE27"/>
      <c r="AHF27"/>
      <c r="AHG27"/>
      <c r="AHH27"/>
      <c r="AHI27"/>
      <c r="AHJ27"/>
      <c r="AHK27"/>
      <c r="AHL27"/>
      <c r="AHM27"/>
      <c r="AHN27"/>
      <c r="AHO27"/>
      <c r="AHP27"/>
      <c r="AHQ27"/>
      <c r="AHR27"/>
      <c r="AHS27"/>
      <c r="AHT27"/>
      <c r="AHU27"/>
      <c r="AHV27"/>
      <c r="AHW27"/>
      <c r="AHX27"/>
      <c r="AHY27"/>
      <c r="AHZ27"/>
      <c r="AIA27"/>
      <c r="AIB27"/>
      <c r="AIC27"/>
      <c r="AID27"/>
      <c r="AIE27"/>
      <c r="AIF27"/>
      <c r="AIG27"/>
      <c r="AIH27"/>
      <c r="AII27"/>
      <c r="AIJ27"/>
      <c r="AIK27"/>
      <c r="AIL27"/>
      <c r="AIM27"/>
      <c r="AIN27"/>
      <c r="AIO27"/>
      <c r="AIP27"/>
      <c r="AIQ27"/>
      <c r="AIR27"/>
      <c r="AIS27"/>
      <c r="AIT27"/>
      <c r="AIU27"/>
      <c r="AIV27"/>
      <c r="AIW27"/>
      <c r="AIX27"/>
      <c r="AIY27"/>
      <c r="AIZ27"/>
      <c r="AJA27"/>
      <c r="AJB27"/>
      <c r="AJC27"/>
      <c r="AJD27"/>
      <c r="AJE27"/>
      <c r="AJF27"/>
      <c r="AJG27"/>
      <c r="AJH27"/>
      <c r="AJI27"/>
      <c r="AJJ27"/>
      <c r="AJK27"/>
      <c r="AJL27"/>
      <c r="AJM27"/>
      <c r="AJN27"/>
      <c r="AJO27"/>
      <c r="AJP27"/>
      <c r="AJQ27"/>
      <c r="AJR27"/>
      <c r="AJS27"/>
      <c r="AJT27"/>
      <c r="AJU27"/>
      <c r="AJV27"/>
      <c r="AJW27"/>
      <c r="AJX27"/>
      <c r="AJY27"/>
      <c r="AJZ27"/>
      <c r="AKA27"/>
      <c r="AKB27"/>
      <c r="AKC27"/>
      <c r="AKD27"/>
      <c r="AKE27"/>
      <c r="AKF27"/>
      <c r="AKG27"/>
      <c r="AKH27"/>
      <c r="AKI27"/>
      <c r="AKJ27"/>
      <c r="AKK27"/>
      <c r="AKL27"/>
      <c r="AKM27"/>
      <c r="AKN27"/>
      <c r="AKO27"/>
      <c r="AKP27"/>
      <c r="AKQ27"/>
      <c r="AKR27"/>
      <c r="AKS27"/>
      <c r="AKT27"/>
      <c r="AKU27"/>
      <c r="AKV27"/>
      <c r="AKW27"/>
      <c r="AKX27"/>
      <c r="AKY27"/>
      <c r="AKZ27"/>
      <c r="ALA27"/>
      <c r="ALB27"/>
      <c r="ALC27"/>
      <c r="ALD27"/>
      <c r="ALE27"/>
      <c r="ALF27"/>
      <c r="ALG27"/>
      <c r="ALH27"/>
      <c r="ALI27"/>
      <c r="ALJ27"/>
      <c r="ALK27"/>
      <c r="ALL27"/>
      <c r="ALM27"/>
      <c r="ALN27"/>
      <c r="ALO27"/>
      <c r="ALP27"/>
      <c r="ALQ27"/>
      <c r="ALR27"/>
      <c r="ALS27"/>
      <c r="ALT27"/>
      <c r="ALU27"/>
      <c r="ALV27"/>
      <c r="ALW27"/>
      <c r="ALX27"/>
      <c r="ALY27"/>
      <c r="ALZ27"/>
      <c r="AMA27"/>
      <c r="AMB27"/>
      <c r="AMC27"/>
      <c r="AMD27"/>
      <c r="AME27"/>
      <c r="AMF27"/>
      <c r="AMG27"/>
      <c r="AMH27"/>
      <c r="AMI27"/>
      <c r="AMJ27"/>
    </row>
    <row r="28" spans="1:1024" x14ac:dyDescent="0.2">
      <c r="B28" s="70"/>
      <c r="C28" s="71"/>
      <c r="G28" s="69"/>
    </row>
    <row r="29" spans="1:1024" x14ac:dyDescent="0.2">
      <c r="B29" s="70"/>
      <c r="C29" s="11" t="s">
        <v>92</v>
      </c>
      <c r="D29" s="11" t="s">
        <v>93</v>
      </c>
      <c r="E29" s="11" t="s">
        <v>23</v>
      </c>
      <c r="G29" s="69"/>
    </row>
    <row r="30" spans="1:1024" x14ac:dyDescent="0.2">
      <c r="B30" s="8" t="s">
        <v>94</v>
      </c>
      <c r="C30" s="75" t="str">
        <f>IF(G42="","",(0.9-G24)*C24*D24*(G42-F24)/G42+(0.9-G25)*C25*D25*(G42-F25)/G42)</f>
        <v/>
      </c>
      <c r="D30" s="75" t="str">
        <f>IF(G42="","",E30-C30)</f>
        <v/>
      </c>
      <c r="E30" s="75">
        <f>(0.9-G24)*C24*D24+(0.9-G25)*C25*D25</f>
        <v>0</v>
      </c>
      <c r="G30" s="69"/>
    </row>
    <row r="31" spans="1:1024" x14ac:dyDescent="0.2">
      <c r="A31" s="91"/>
      <c r="B31" s="8" t="s">
        <v>180</v>
      </c>
      <c r="C31" s="75" t="str">
        <f>IF(G42="","",E31*(G42-F26)/G42)</f>
        <v/>
      </c>
      <c r="D31" s="75" t="str">
        <f>IF(G42="","",E31-C31)</f>
        <v/>
      </c>
      <c r="E31" s="75">
        <f>(0.9-G26)*C26*D26</f>
        <v>0</v>
      </c>
      <c r="F31" s="91"/>
      <c r="G31" s="69"/>
      <c r="H31" s="91"/>
      <c r="I31" s="91"/>
      <c r="J31" s="91"/>
      <c r="K31" s="91"/>
      <c r="L31" s="91"/>
      <c r="M31" s="91"/>
      <c r="N31" s="91"/>
      <c r="O31" s="91"/>
      <c r="P31" s="91"/>
      <c r="Q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  <c r="AD31" s="91"/>
      <c r="AE31" s="91"/>
      <c r="AF31" s="91"/>
      <c r="AG31" s="91"/>
      <c r="AH31" s="91"/>
      <c r="AI31" s="91"/>
      <c r="AJ31" s="91"/>
      <c r="AK31" s="91"/>
      <c r="AL31" s="91"/>
      <c r="AM31" s="91"/>
      <c r="AN31" s="91"/>
      <c r="AO31" s="91"/>
      <c r="AP31" s="91"/>
      <c r="AQ31" s="91"/>
      <c r="AR31" s="91"/>
      <c r="AS31" s="91"/>
      <c r="AT31" s="91"/>
      <c r="AU31" s="91"/>
      <c r="AV31" s="91"/>
      <c r="AW31" s="91"/>
      <c r="AX31" s="91"/>
      <c r="AY31" s="91"/>
      <c r="AZ31" s="91"/>
      <c r="BA31" s="91"/>
      <c r="BB31" s="91"/>
      <c r="BC31" s="91"/>
      <c r="BD31" s="91"/>
      <c r="BE31" s="91"/>
      <c r="BF31" s="91"/>
      <c r="BG31" s="91"/>
      <c r="BH31" s="91"/>
      <c r="BI31" s="91"/>
      <c r="BJ31" s="91"/>
      <c r="BK31" s="91"/>
      <c r="BL31" s="91"/>
      <c r="BM31" s="91"/>
      <c r="BN31" s="91"/>
      <c r="BO31" s="91"/>
      <c r="BP31" s="91"/>
      <c r="BQ31" s="91"/>
      <c r="BR31" s="91"/>
      <c r="BS31" s="91"/>
      <c r="BT31" s="91"/>
      <c r="BU31" s="91"/>
      <c r="BV31" s="91"/>
      <c r="BW31" s="91"/>
      <c r="BX31" s="91"/>
      <c r="BY31" s="91"/>
      <c r="BZ31" s="91"/>
      <c r="CA31" s="91"/>
      <c r="CB31" s="91"/>
      <c r="CC31" s="91"/>
      <c r="CD31" s="91"/>
      <c r="CE31" s="91"/>
      <c r="CF31" s="91"/>
      <c r="CG31" s="91"/>
      <c r="CH31" s="91"/>
      <c r="CI31" s="91"/>
      <c r="CJ31" s="91"/>
      <c r="CK31" s="91"/>
      <c r="CL31" s="91"/>
      <c r="CM31" s="91"/>
      <c r="CN31" s="91"/>
      <c r="CO31" s="91"/>
      <c r="CP31" s="91"/>
      <c r="CQ31" s="91"/>
      <c r="CR31" s="91"/>
      <c r="CS31" s="91"/>
      <c r="CT31" s="91"/>
      <c r="CU31" s="91"/>
      <c r="CV31" s="91"/>
      <c r="CW31" s="91"/>
      <c r="CX31" s="91"/>
      <c r="CY31" s="91"/>
      <c r="CZ31" s="91"/>
      <c r="DA31" s="91"/>
      <c r="DB31" s="91"/>
      <c r="DC31" s="91"/>
      <c r="DD31" s="91"/>
      <c r="DE31" s="91"/>
      <c r="DF31" s="91"/>
      <c r="DG31" s="91"/>
      <c r="DH31" s="91"/>
      <c r="DI31" s="91"/>
      <c r="DJ31" s="91"/>
      <c r="DK31" s="91"/>
      <c r="DL31" s="91"/>
      <c r="DM31" s="91"/>
      <c r="DN31" s="91"/>
      <c r="DO31" s="91"/>
      <c r="DP31" s="91"/>
      <c r="DQ31" s="91"/>
      <c r="DR31" s="91"/>
      <c r="DS31" s="91"/>
      <c r="DT31" s="91"/>
      <c r="DU31" s="91"/>
      <c r="DV31" s="91"/>
      <c r="DW31" s="91"/>
      <c r="DX31" s="91"/>
      <c r="DY31" s="91"/>
      <c r="DZ31" s="91"/>
      <c r="EA31" s="91"/>
      <c r="EB31" s="91"/>
      <c r="EC31" s="91"/>
      <c r="ED31" s="91"/>
      <c r="EE31" s="91"/>
      <c r="EF31" s="91"/>
      <c r="EG31" s="91"/>
      <c r="EH31" s="91"/>
      <c r="EI31" s="91"/>
      <c r="EJ31" s="91"/>
      <c r="EK31" s="91"/>
      <c r="EL31" s="91"/>
      <c r="EM31" s="91"/>
      <c r="EN31" s="91"/>
      <c r="EO31" s="91"/>
      <c r="EP31" s="91"/>
      <c r="EQ31" s="91"/>
      <c r="ER31" s="91"/>
      <c r="ES31" s="91"/>
      <c r="ET31" s="91"/>
      <c r="EU31" s="91"/>
      <c r="EV31" s="91"/>
      <c r="EW31" s="91"/>
      <c r="EX31" s="91"/>
      <c r="EY31" s="91"/>
      <c r="EZ31" s="91"/>
      <c r="FA31" s="91"/>
      <c r="FB31" s="91"/>
      <c r="FC31" s="91"/>
      <c r="FD31" s="91"/>
      <c r="FE31" s="91"/>
      <c r="FF31" s="91"/>
      <c r="FG31" s="91"/>
      <c r="FH31" s="91"/>
      <c r="FI31" s="91"/>
      <c r="FJ31" s="91"/>
      <c r="FK31" s="91"/>
      <c r="FL31" s="91"/>
      <c r="FM31" s="91"/>
      <c r="FN31" s="91"/>
      <c r="FO31" s="91"/>
      <c r="FP31" s="91"/>
      <c r="FQ31" s="91"/>
      <c r="FR31" s="91"/>
      <c r="FS31" s="91"/>
      <c r="FT31" s="91"/>
      <c r="FU31" s="91"/>
      <c r="FV31" s="91"/>
      <c r="FW31" s="91"/>
      <c r="FX31" s="91"/>
      <c r="FY31" s="91"/>
      <c r="FZ31" s="91"/>
      <c r="GA31" s="91"/>
      <c r="GB31" s="91"/>
      <c r="GC31" s="91"/>
      <c r="GD31" s="91"/>
      <c r="GE31" s="91"/>
      <c r="GF31" s="91"/>
      <c r="GG31" s="91"/>
      <c r="GH31" s="91"/>
      <c r="GI31" s="91"/>
      <c r="GJ31" s="91"/>
      <c r="GK31" s="91"/>
      <c r="GL31" s="91"/>
      <c r="GM31" s="91"/>
      <c r="GN31" s="91"/>
      <c r="GO31" s="91"/>
      <c r="GP31" s="91"/>
      <c r="GQ31" s="91"/>
      <c r="GR31" s="91"/>
      <c r="GS31" s="91"/>
      <c r="GT31" s="91"/>
      <c r="GU31" s="91"/>
      <c r="GV31" s="91"/>
      <c r="GW31" s="91"/>
      <c r="GX31" s="91"/>
      <c r="GY31" s="91"/>
      <c r="GZ31" s="91"/>
      <c r="HA31" s="91"/>
      <c r="HB31" s="91"/>
      <c r="HC31" s="91"/>
      <c r="HD31" s="91"/>
      <c r="HE31" s="91"/>
      <c r="HF31" s="91"/>
      <c r="HG31" s="91"/>
      <c r="HH31" s="91"/>
      <c r="HI31" s="91"/>
      <c r="HJ31" s="91"/>
      <c r="HK31" s="91"/>
      <c r="HL31" s="91"/>
      <c r="HM31" s="91"/>
      <c r="HN31" s="91"/>
      <c r="HO31" s="91"/>
      <c r="HP31" s="91"/>
      <c r="HQ31" s="91"/>
      <c r="HR31" s="91"/>
      <c r="HS31" s="91"/>
      <c r="HT31" s="91"/>
      <c r="HU31" s="91"/>
      <c r="HV31" s="91"/>
      <c r="HW31" s="91"/>
      <c r="HX31" s="91"/>
      <c r="HY31" s="91"/>
      <c r="HZ31" s="91"/>
      <c r="IA31" s="91"/>
      <c r="IB31" s="91"/>
      <c r="IC31" s="91"/>
      <c r="ID31" s="91"/>
      <c r="IE31" s="91"/>
      <c r="IF31" s="91"/>
      <c r="IG31" s="91"/>
      <c r="IH31" s="91"/>
      <c r="II31" s="91"/>
      <c r="IJ31" s="91"/>
      <c r="IK31" s="91"/>
      <c r="IL31" s="91"/>
      <c r="IM31" s="91"/>
      <c r="IN31" s="91"/>
      <c r="IO31" s="91"/>
      <c r="IP31" s="91"/>
      <c r="IQ31" s="91"/>
      <c r="IR31" s="91"/>
      <c r="IS31" s="91"/>
      <c r="IT31" s="91"/>
      <c r="IU31" s="91"/>
      <c r="IV31" s="91"/>
      <c r="IW31" s="91"/>
      <c r="IX31" s="91"/>
      <c r="IY31" s="91"/>
      <c r="IZ31" s="91"/>
      <c r="JA31" s="91"/>
      <c r="JB31" s="91"/>
      <c r="JC31" s="91"/>
      <c r="JD31" s="91"/>
      <c r="JE31" s="91"/>
      <c r="JF31" s="91"/>
      <c r="JG31" s="91"/>
      <c r="JH31" s="91"/>
      <c r="JI31" s="91"/>
      <c r="JJ31" s="91"/>
      <c r="JK31" s="91"/>
      <c r="JL31" s="91"/>
      <c r="JM31" s="91"/>
      <c r="JN31" s="91"/>
      <c r="JO31" s="91"/>
      <c r="JP31" s="91"/>
      <c r="JQ31" s="91"/>
      <c r="JR31" s="91"/>
      <c r="JS31" s="91"/>
      <c r="JT31" s="91"/>
      <c r="JU31" s="91"/>
      <c r="JV31" s="91"/>
      <c r="JW31" s="91"/>
      <c r="JX31" s="91"/>
      <c r="JY31" s="91"/>
      <c r="JZ31" s="91"/>
      <c r="KA31" s="91"/>
      <c r="KB31" s="91"/>
      <c r="KC31" s="91"/>
      <c r="KD31" s="91"/>
      <c r="KE31" s="91"/>
      <c r="KF31" s="91"/>
      <c r="KG31" s="91"/>
      <c r="KH31" s="91"/>
      <c r="KI31" s="91"/>
      <c r="KJ31" s="91"/>
      <c r="KK31" s="91"/>
      <c r="KL31" s="91"/>
      <c r="KM31" s="91"/>
      <c r="KN31" s="91"/>
      <c r="KO31" s="91"/>
      <c r="KP31" s="91"/>
      <c r="KQ31" s="91"/>
      <c r="KR31" s="91"/>
      <c r="KS31" s="91"/>
      <c r="KT31" s="91"/>
      <c r="KU31" s="91"/>
      <c r="KV31" s="91"/>
      <c r="KW31" s="91"/>
      <c r="KX31" s="91"/>
      <c r="KY31" s="91"/>
      <c r="KZ31" s="91"/>
      <c r="LA31" s="91"/>
      <c r="LB31" s="91"/>
      <c r="LC31" s="91"/>
      <c r="LD31" s="91"/>
      <c r="LE31" s="91"/>
      <c r="LF31" s="91"/>
      <c r="LG31" s="91"/>
      <c r="LH31" s="91"/>
      <c r="LI31" s="91"/>
      <c r="LJ31" s="91"/>
      <c r="LK31" s="91"/>
      <c r="LL31" s="91"/>
      <c r="LM31" s="91"/>
      <c r="LN31" s="91"/>
      <c r="LO31" s="91"/>
      <c r="LP31" s="91"/>
      <c r="LQ31" s="91"/>
      <c r="LR31" s="91"/>
      <c r="LS31" s="91"/>
      <c r="LT31" s="91"/>
      <c r="LU31" s="91"/>
      <c r="LV31" s="91"/>
      <c r="LW31" s="91"/>
      <c r="LX31" s="91"/>
      <c r="LY31" s="91"/>
      <c r="LZ31" s="91"/>
      <c r="MA31" s="91"/>
      <c r="MB31" s="91"/>
      <c r="MC31" s="91"/>
      <c r="MD31" s="91"/>
      <c r="ME31" s="91"/>
      <c r="MF31" s="91"/>
      <c r="MG31" s="91"/>
      <c r="MH31" s="91"/>
      <c r="MI31" s="91"/>
      <c r="MJ31" s="91"/>
      <c r="MK31" s="91"/>
      <c r="ML31" s="91"/>
      <c r="MM31" s="91"/>
      <c r="MN31" s="91"/>
      <c r="MO31" s="91"/>
      <c r="MP31" s="91"/>
      <c r="MQ31" s="91"/>
      <c r="MR31" s="91"/>
      <c r="MS31" s="91"/>
      <c r="MT31" s="91"/>
      <c r="MU31" s="91"/>
      <c r="MV31" s="91"/>
      <c r="MW31" s="91"/>
      <c r="MX31" s="91"/>
      <c r="MY31" s="91"/>
      <c r="MZ31" s="91"/>
      <c r="NA31" s="91"/>
      <c r="NB31" s="91"/>
      <c r="NC31" s="91"/>
      <c r="ND31" s="91"/>
      <c r="NE31" s="91"/>
      <c r="NF31" s="91"/>
      <c r="NG31" s="91"/>
      <c r="NH31" s="91"/>
      <c r="NI31" s="91"/>
      <c r="NJ31" s="91"/>
      <c r="NK31" s="91"/>
      <c r="NL31" s="91"/>
      <c r="NM31" s="91"/>
      <c r="NN31" s="91"/>
      <c r="NO31" s="91"/>
      <c r="NP31" s="91"/>
      <c r="NQ31" s="91"/>
      <c r="NR31" s="91"/>
      <c r="NS31" s="91"/>
      <c r="NT31" s="91"/>
      <c r="NU31" s="91"/>
      <c r="NV31" s="91"/>
      <c r="NW31" s="91"/>
      <c r="NX31" s="91"/>
      <c r="NY31" s="91"/>
      <c r="NZ31" s="91"/>
      <c r="OA31" s="91"/>
      <c r="OB31" s="91"/>
      <c r="OC31" s="91"/>
      <c r="OD31" s="91"/>
      <c r="OE31" s="91"/>
      <c r="OF31" s="91"/>
      <c r="OG31" s="91"/>
      <c r="OH31" s="91"/>
      <c r="OI31" s="91"/>
      <c r="OJ31" s="91"/>
      <c r="OK31" s="91"/>
      <c r="OL31" s="91"/>
      <c r="OM31" s="91"/>
      <c r="ON31" s="91"/>
      <c r="OO31" s="91"/>
      <c r="OP31" s="91"/>
      <c r="OQ31" s="91"/>
      <c r="OR31" s="91"/>
      <c r="OS31" s="91"/>
      <c r="OT31" s="91"/>
      <c r="OU31" s="91"/>
      <c r="OV31" s="91"/>
      <c r="OW31" s="91"/>
      <c r="OX31" s="91"/>
      <c r="OY31" s="91"/>
      <c r="OZ31" s="91"/>
      <c r="PA31" s="91"/>
      <c r="PB31" s="91"/>
      <c r="PC31" s="91"/>
      <c r="PD31" s="91"/>
      <c r="PE31" s="91"/>
      <c r="PF31" s="91"/>
      <c r="PG31" s="91"/>
      <c r="PH31" s="91"/>
      <c r="PI31" s="91"/>
      <c r="PJ31" s="91"/>
      <c r="PK31" s="91"/>
      <c r="PL31" s="91"/>
      <c r="PM31" s="91"/>
      <c r="PN31" s="91"/>
      <c r="PO31" s="91"/>
      <c r="PP31" s="91"/>
      <c r="PQ31" s="91"/>
      <c r="PR31" s="91"/>
      <c r="PS31" s="91"/>
      <c r="PT31" s="91"/>
      <c r="PU31" s="91"/>
      <c r="PV31" s="91"/>
      <c r="PW31" s="91"/>
      <c r="PX31" s="91"/>
      <c r="PY31" s="91"/>
      <c r="PZ31" s="91"/>
      <c r="QA31" s="91"/>
      <c r="QB31" s="91"/>
      <c r="QC31" s="91"/>
      <c r="QD31" s="91"/>
      <c r="QE31" s="91"/>
      <c r="QF31" s="91"/>
      <c r="QG31" s="91"/>
      <c r="QH31" s="91"/>
      <c r="QI31" s="91"/>
      <c r="QJ31" s="91"/>
      <c r="QK31" s="91"/>
      <c r="QL31" s="91"/>
      <c r="QM31" s="91"/>
      <c r="QN31" s="91"/>
      <c r="QO31" s="91"/>
      <c r="QP31" s="91"/>
      <c r="QQ31" s="91"/>
      <c r="QR31" s="91"/>
      <c r="QS31" s="91"/>
      <c r="QT31" s="91"/>
      <c r="QU31" s="91"/>
      <c r="QV31" s="91"/>
      <c r="QW31" s="91"/>
      <c r="QX31" s="91"/>
      <c r="QY31" s="91"/>
      <c r="QZ31" s="91"/>
      <c r="RA31" s="91"/>
      <c r="RB31" s="91"/>
      <c r="RC31" s="91"/>
      <c r="RD31" s="91"/>
      <c r="RE31" s="91"/>
      <c r="RF31" s="91"/>
      <c r="RG31" s="91"/>
      <c r="RH31" s="91"/>
      <c r="RI31" s="91"/>
      <c r="RJ31" s="91"/>
      <c r="RK31" s="91"/>
      <c r="RL31" s="91"/>
      <c r="RM31" s="91"/>
      <c r="RN31" s="91"/>
      <c r="RO31" s="91"/>
      <c r="RP31" s="91"/>
      <c r="RQ31" s="91"/>
      <c r="RR31" s="91"/>
      <c r="RS31" s="91"/>
      <c r="RT31" s="91"/>
      <c r="RU31" s="91"/>
      <c r="RV31" s="91"/>
      <c r="RW31" s="91"/>
      <c r="RX31" s="91"/>
      <c r="RY31" s="91"/>
      <c r="RZ31" s="91"/>
      <c r="SA31" s="91"/>
      <c r="SB31" s="91"/>
      <c r="SC31" s="91"/>
      <c r="SD31" s="91"/>
      <c r="SE31" s="91"/>
      <c r="SF31" s="91"/>
      <c r="SG31" s="91"/>
      <c r="SH31" s="91"/>
      <c r="SI31" s="91"/>
      <c r="SJ31" s="91"/>
      <c r="SK31" s="91"/>
      <c r="SL31" s="91"/>
      <c r="SM31" s="91"/>
      <c r="SN31" s="91"/>
      <c r="SO31" s="91"/>
      <c r="SP31" s="91"/>
      <c r="SQ31" s="91"/>
      <c r="SR31" s="91"/>
      <c r="SS31" s="91"/>
      <c r="ST31" s="91"/>
      <c r="SU31" s="91"/>
      <c r="SV31" s="91"/>
      <c r="SW31" s="91"/>
      <c r="SX31" s="91"/>
      <c r="SY31" s="91"/>
      <c r="SZ31" s="91"/>
      <c r="TA31" s="91"/>
      <c r="TB31" s="91"/>
      <c r="TC31" s="91"/>
      <c r="TD31" s="91"/>
      <c r="TE31" s="91"/>
      <c r="TF31" s="91"/>
      <c r="TG31" s="91"/>
      <c r="TH31" s="91"/>
      <c r="TI31" s="91"/>
      <c r="TJ31" s="91"/>
      <c r="TK31" s="91"/>
      <c r="TL31" s="91"/>
      <c r="TM31" s="91"/>
      <c r="TN31" s="91"/>
      <c r="TO31" s="91"/>
      <c r="TP31" s="91"/>
      <c r="TQ31" s="91"/>
      <c r="TR31" s="91"/>
      <c r="TS31" s="91"/>
      <c r="TT31" s="91"/>
      <c r="TU31" s="91"/>
      <c r="TV31" s="91"/>
      <c r="TW31" s="91"/>
      <c r="TX31" s="91"/>
      <c r="TY31" s="91"/>
      <c r="TZ31" s="91"/>
      <c r="UA31" s="91"/>
      <c r="UB31" s="91"/>
      <c r="UC31" s="91"/>
      <c r="UD31" s="91"/>
      <c r="UE31" s="91"/>
      <c r="UF31" s="91"/>
      <c r="UG31" s="91"/>
      <c r="UH31" s="91"/>
      <c r="UI31" s="91"/>
      <c r="UJ31" s="91"/>
      <c r="UK31" s="91"/>
      <c r="UL31" s="91"/>
      <c r="UM31" s="91"/>
      <c r="UN31" s="91"/>
      <c r="UO31" s="91"/>
      <c r="UP31" s="91"/>
      <c r="UQ31" s="91"/>
      <c r="UR31" s="91"/>
      <c r="US31" s="91"/>
      <c r="UT31" s="91"/>
      <c r="UU31" s="91"/>
      <c r="UV31" s="91"/>
      <c r="UW31" s="91"/>
      <c r="UX31" s="91"/>
      <c r="UY31" s="91"/>
      <c r="UZ31" s="91"/>
      <c r="VA31" s="91"/>
      <c r="VB31" s="91"/>
      <c r="VC31" s="91"/>
      <c r="VD31" s="91"/>
      <c r="VE31" s="91"/>
      <c r="VF31" s="91"/>
      <c r="VG31" s="91"/>
      <c r="VH31" s="91"/>
      <c r="VI31" s="91"/>
      <c r="VJ31" s="91"/>
      <c r="VK31" s="91"/>
      <c r="VL31" s="91"/>
      <c r="VM31" s="91"/>
      <c r="VN31" s="91"/>
      <c r="VO31" s="91"/>
      <c r="VP31" s="91"/>
      <c r="VQ31" s="91"/>
      <c r="VR31" s="91"/>
      <c r="VS31" s="91"/>
      <c r="VT31" s="91"/>
      <c r="VU31" s="91"/>
      <c r="VV31" s="91"/>
      <c r="VW31" s="91"/>
      <c r="VX31" s="91"/>
      <c r="VY31" s="91"/>
      <c r="VZ31" s="91"/>
      <c r="WA31" s="91"/>
      <c r="WB31" s="91"/>
      <c r="WC31" s="91"/>
      <c r="WD31" s="91"/>
      <c r="WE31" s="91"/>
      <c r="WF31" s="91"/>
      <c r="WG31" s="91"/>
      <c r="WH31" s="91"/>
      <c r="WI31" s="91"/>
      <c r="WJ31" s="91"/>
      <c r="WK31" s="91"/>
      <c r="WL31" s="91"/>
      <c r="WM31" s="91"/>
      <c r="WN31" s="91"/>
      <c r="WO31" s="91"/>
      <c r="WP31" s="91"/>
      <c r="WQ31" s="91"/>
      <c r="WR31" s="91"/>
      <c r="WS31" s="91"/>
      <c r="WT31" s="91"/>
      <c r="WU31" s="91"/>
      <c r="WV31" s="91"/>
      <c r="WW31" s="91"/>
      <c r="WX31" s="91"/>
      <c r="WY31" s="91"/>
      <c r="WZ31" s="91"/>
      <c r="XA31" s="91"/>
      <c r="XB31" s="91"/>
      <c r="XC31" s="91"/>
      <c r="XD31" s="91"/>
      <c r="XE31" s="91"/>
      <c r="XF31" s="91"/>
      <c r="XG31" s="91"/>
      <c r="XH31" s="91"/>
      <c r="XI31" s="91"/>
      <c r="XJ31" s="91"/>
      <c r="XK31" s="91"/>
      <c r="XL31" s="91"/>
      <c r="XM31" s="91"/>
      <c r="XN31" s="91"/>
      <c r="XO31" s="91"/>
      <c r="XP31" s="91"/>
      <c r="XQ31" s="91"/>
      <c r="XR31" s="91"/>
      <c r="XS31" s="91"/>
      <c r="XT31" s="91"/>
      <c r="XU31" s="91"/>
      <c r="XV31" s="91"/>
      <c r="XW31" s="91"/>
      <c r="XX31" s="91"/>
      <c r="XY31" s="91"/>
      <c r="XZ31" s="91"/>
      <c r="YA31" s="91"/>
      <c r="YB31" s="91"/>
      <c r="YC31" s="91"/>
      <c r="YD31" s="91"/>
      <c r="YE31" s="91"/>
      <c r="YF31" s="91"/>
      <c r="YG31" s="91"/>
      <c r="YH31" s="91"/>
      <c r="YI31" s="91"/>
      <c r="YJ31" s="91"/>
      <c r="YK31" s="91"/>
      <c r="YL31" s="91"/>
      <c r="YM31" s="91"/>
      <c r="YN31" s="91"/>
      <c r="YO31" s="91"/>
      <c r="YP31" s="91"/>
      <c r="YQ31" s="91"/>
      <c r="YR31" s="91"/>
      <c r="YS31" s="91"/>
      <c r="YT31" s="91"/>
      <c r="YU31" s="91"/>
      <c r="YV31" s="91"/>
      <c r="YW31" s="91"/>
      <c r="YX31" s="91"/>
      <c r="YY31" s="91"/>
      <c r="YZ31" s="91"/>
      <c r="ZA31" s="91"/>
      <c r="ZB31" s="91"/>
      <c r="ZC31" s="91"/>
      <c r="ZD31" s="91"/>
      <c r="ZE31" s="91"/>
      <c r="ZF31" s="91"/>
      <c r="ZG31" s="91"/>
      <c r="ZH31" s="91"/>
      <c r="ZI31" s="91"/>
      <c r="ZJ31" s="91"/>
      <c r="ZK31" s="91"/>
      <c r="ZL31" s="91"/>
      <c r="ZM31" s="91"/>
      <c r="ZN31" s="91"/>
      <c r="ZO31" s="91"/>
      <c r="ZP31" s="91"/>
      <c r="ZQ31" s="91"/>
      <c r="ZR31" s="91"/>
      <c r="ZS31" s="91"/>
      <c r="ZT31" s="91"/>
      <c r="ZU31" s="91"/>
      <c r="ZV31" s="91"/>
      <c r="ZW31" s="91"/>
      <c r="ZX31" s="91"/>
      <c r="ZY31" s="91"/>
      <c r="ZZ31" s="91"/>
      <c r="AAA31" s="91"/>
      <c r="AAB31" s="91"/>
      <c r="AAC31" s="91"/>
      <c r="AAD31" s="91"/>
      <c r="AAE31" s="91"/>
      <c r="AAF31" s="91"/>
      <c r="AAG31" s="91"/>
      <c r="AAH31" s="91"/>
      <c r="AAI31" s="91"/>
      <c r="AAJ31" s="91"/>
      <c r="AAK31" s="91"/>
      <c r="AAL31" s="91"/>
      <c r="AAM31" s="91"/>
      <c r="AAN31" s="91"/>
      <c r="AAO31" s="91"/>
      <c r="AAP31" s="91"/>
      <c r="AAQ31" s="91"/>
      <c r="AAR31" s="91"/>
      <c r="AAS31" s="91"/>
      <c r="AAT31" s="91"/>
      <c r="AAU31" s="91"/>
      <c r="AAV31" s="91"/>
      <c r="AAW31" s="91"/>
      <c r="AAX31" s="91"/>
      <c r="AAY31" s="91"/>
      <c r="AAZ31" s="91"/>
      <c r="ABA31" s="91"/>
      <c r="ABB31" s="91"/>
      <c r="ABC31" s="91"/>
      <c r="ABD31" s="91"/>
      <c r="ABE31" s="91"/>
      <c r="ABF31" s="91"/>
      <c r="ABG31" s="91"/>
      <c r="ABH31" s="91"/>
      <c r="ABI31" s="91"/>
      <c r="ABJ31" s="91"/>
      <c r="ABK31" s="91"/>
      <c r="ABL31" s="91"/>
      <c r="ABM31" s="91"/>
      <c r="ABN31" s="91"/>
      <c r="ABO31" s="91"/>
      <c r="ABP31" s="91"/>
      <c r="ABQ31" s="91"/>
      <c r="ABR31" s="91"/>
      <c r="ABS31" s="91"/>
      <c r="ABT31" s="91"/>
      <c r="ABU31" s="91"/>
      <c r="ABV31" s="91"/>
      <c r="ABW31" s="91"/>
      <c r="ABX31" s="91"/>
      <c r="ABY31" s="91"/>
      <c r="ABZ31" s="91"/>
      <c r="ACA31" s="91"/>
      <c r="ACB31" s="91"/>
      <c r="ACC31" s="91"/>
      <c r="ACD31" s="91"/>
      <c r="ACE31" s="91"/>
      <c r="ACF31" s="91"/>
      <c r="ACG31" s="91"/>
      <c r="ACH31" s="91"/>
      <c r="ACI31" s="91"/>
      <c r="ACJ31" s="91"/>
      <c r="ACK31" s="91"/>
      <c r="ACL31" s="91"/>
      <c r="ACM31" s="91"/>
      <c r="ACN31" s="91"/>
      <c r="ACO31" s="91"/>
      <c r="ACP31" s="91"/>
      <c r="ACQ31" s="91"/>
      <c r="ACR31" s="91"/>
      <c r="ACS31" s="91"/>
      <c r="ACT31" s="91"/>
      <c r="ACU31" s="91"/>
      <c r="ACV31" s="91"/>
      <c r="ACW31" s="91"/>
      <c r="ACX31" s="91"/>
      <c r="ACY31" s="91"/>
      <c r="ACZ31" s="91"/>
      <c r="ADA31" s="91"/>
      <c r="ADB31" s="91"/>
      <c r="ADC31" s="91"/>
      <c r="ADD31" s="91"/>
      <c r="ADE31" s="91"/>
      <c r="ADF31" s="91"/>
      <c r="ADG31" s="91"/>
      <c r="ADH31" s="91"/>
      <c r="ADI31" s="91"/>
      <c r="ADJ31" s="91"/>
      <c r="ADK31" s="91"/>
      <c r="ADL31" s="91"/>
      <c r="ADM31" s="91"/>
      <c r="ADN31" s="91"/>
      <c r="ADO31" s="91"/>
      <c r="ADP31" s="91"/>
      <c r="ADQ31" s="91"/>
      <c r="ADR31" s="91"/>
      <c r="ADS31" s="91"/>
      <c r="ADT31" s="91"/>
      <c r="ADU31" s="91"/>
      <c r="ADV31" s="91"/>
      <c r="ADW31" s="91"/>
      <c r="ADX31" s="91"/>
      <c r="ADY31" s="91"/>
      <c r="ADZ31" s="91"/>
      <c r="AEA31" s="91"/>
      <c r="AEB31" s="91"/>
      <c r="AEC31" s="91"/>
      <c r="AED31" s="91"/>
      <c r="AEE31" s="91"/>
      <c r="AEF31" s="91"/>
      <c r="AEG31" s="91"/>
      <c r="AEH31" s="91"/>
      <c r="AEI31" s="91"/>
      <c r="AEJ31" s="91"/>
      <c r="AEK31" s="91"/>
      <c r="AEL31" s="91"/>
      <c r="AEM31" s="91"/>
      <c r="AEN31" s="91"/>
      <c r="AEO31" s="91"/>
      <c r="AEP31" s="91"/>
      <c r="AEQ31" s="91"/>
      <c r="AER31" s="91"/>
      <c r="AES31" s="91"/>
      <c r="AET31" s="91"/>
      <c r="AEU31" s="91"/>
      <c r="AEV31" s="91"/>
      <c r="AEW31" s="91"/>
      <c r="AEX31" s="91"/>
      <c r="AEY31" s="91"/>
      <c r="AEZ31" s="91"/>
      <c r="AFA31" s="91"/>
      <c r="AFB31" s="91"/>
      <c r="AFC31" s="91"/>
      <c r="AFD31" s="91"/>
      <c r="AFE31" s="91"/>
      <c r="AFF31" s="91"/>
      <c r="AFG31" s="91"/>
      <c r="AFH31" s="91"/>
      <c r="AFI31" s="91"/>
      <c r="AFJ31" s="91"/>
      <c r="AFK31" s="91"/>
      <c r="AFL31" s="91"/>
      <c r="AFM31" s="91"/>
      <c r="AFN31" s="91"/>
      <c r="AFO31" s="91"/>
      <c r="AFP31" s="91"/>
      <c r="AFQ31" s="91"/>
      <c r="AFR31" s="91"/>
      <c r="AFS31" s="91"/>
      <c r="AFT31" s="91"/>
      <c r="AFU31" s="91"/>
      <c r="AFV31" s="91"/>
      <c r="AFW31" s="91"/>
      <c r="AFX31" s="91"/>
      <c r="AFY31" s="91"/>
      <c r="AFZ31" s="91"/>
      <c r="AGA31" s="91"/>
      <c r="AGB31" s="91"/>
      <c r="AGC31" s="91"/>
      <c r="AGD31" s="91"/>
      <c r="AGE31" s="91"/>
      <c r="AGF31" s="91"/>
      <c r="AGG31" s="91"/>
      <c r="AGH31" s="91"/>
      <c r="AGI31" s="91"/>
      <c r="AGJ31" s="91"/>
      <c r="AGK31" s="91"/>
      <c r="AGL31" s="91"/>
      <c r="AGM31" s="91"/>
      <c r="AGN31" s="91"/>
      <c r="AGO31" s="91"/>
      <c r="AGP31" s="91"/>
      <c r="AGQ31" s="91"/>
      <c r="AGR31" s="91"/>
      <c r="AGS31" s="91"/>
      <c r="AGT31" s="91"/>
      <c r="AGU31" s="91"/>
      <c r="AGV31" s="91"/>
      <c r="AGW31" s="91"/>
      <c r="AGX31" s="91"/>
      <c r="AGY31" s="91"/>
      <c r="AGZ31" s="91"/>
      <c r="AHA31" s="91"/>
      <c r="AHB31" s="91"/>
      <c r="AHC31" s="91"/>
      <c r="AHD31" s="91"/>
      <c r="AHE31" s="91"/>
      <c r="AHF31" s="91"/>
      <c r="AHG31" s="91"/>
      <c r="AHH31" s="91"/>
      <c r="AHI31" s="91"/>
      <c r="AHJ31" s="91"/>
      <c r="AHK31" s="91"/>
      <c r="AHL31" s="91"/>
      <c r="AHM31" s="91"/>
      <c r="AHN31" s="91"/>
      <c r="AHO31" s="91"/>
      <c r="AHP31" s="91"/>
      <c r="AHQ31" s="91"/>
      <c r="AHR31" s="91"/>
      <c r="AHS31" s="91"/>
      <c r="AHT31" s="91"/>
      <c r="AHU31" s="91"/>
      <c r="AHV31" s="91"/>
      <c r="AHW31" s="91"/>
      <c r="AHX31" s="91"/>
      <c r="AHY31" s="91"/>
      <c r="AHZ31" s="91"/>
      <c r="AIA31" s="91"/>
      <c r="AIB31" s="91"/>
      <c r="AIC31" s="91"/>
      <c r="AID31" s="91"/>
      <c r="AIE31" s="91"/>
      <c r="AIF31" s="91"/>
      <c r="AIG31" s="91"/>
      <c r="AIH31" s="91"/>
      <c r="AII31" s="91"/>
      <c r="AIJ31" s="91"/>
      <c r="AIK31" s="91"/>
      <c r="AIL31" s="91"/>
      <c r="AIM31" s="91"/>
      <c r="AIN31" s="91"/>
      <c r="AIO31" s="91"/>
      <c r="AIP31" s="91"/>
      <c r="AIQ31" s="91"/>
      <c r="AIR31" s="91"/>
      <c r="AIS31" s="91"/>
      <c r="AIT31" s="91"/>
      <c r="AIU31" s="91"/>
      <c r="AIV31" s="91"/>
      <c r="AIW31" s="91"/>
      <c r="AIX31" s="91"/>
      <c r="AIY31" s="91"/>
      <c r="AIZ31" s="91"/>
      <c r="AJA31" s="91"/>
      <c r="AJB31" s="91"/>
      <c r="AJC31" s="91"/>
      <c r="AJD31" s="91"/>
      <c r="AJE31" s="91"/>
      <c r="AJF31" s="91"/>
      <c r="AJG31" s="91"/>
      <c r="AJH31" s="91"/>
      <c r="AJI31" s="91"/>
      <c r="AJJ31" s="91"/>
      <c r="AJK31" s="91"/>
      <c r="AJL31" s="91"/>
      <c r="AJM31" s="91"/>
      <c r="AJN31" s="91"/>
      <c r="AJO31" s="91"/>
      <c r="AJP31" s="91"/>
      <c r="AJQ31" s="91"/>
      <c r="AJR31" s="91"/>
      <c r="AJS31" s="91"/>
      <c r="AJT31" s="91"/>
      <c r="AJU31" s="91"/>
      <c r="AJV31" s="91"/>
      <c r="AJW31" s="91"/>
      <c r="AJX31" s="91"/>
      <c r="AJY31" s="91"/>
      <c r="AJZ31" s="91"/>
      <c r="AKA31" s="91"/>
      <c r="AKB31" s="91"/>
      <c r="AKC31" s="91"/>
      <c r="AKD31" s="91"/>
      <c r="AKE31" s="91"/>
      <c r="AKF31" s="91"/>
      <c r="AKG31" s="91"/>
      <c r="AKH31" s="91"/>
      <c r="AKI31" s="91"/>
      <c r="AKJ31" s="91"/>
      <c r="AKK31" s="91"/>
      <c r="AKL31" s="91"/>
      <c r="AKM31" s="91"/>
      <c r="AKN31" s="91"/>
      <c r="AKO31" s="91"/>
      <c r="AKP31" s="91"/>
      <c r="AKQ31" s="91"/>
      <c r="AKR31" s="91"/>
      <c r="AKS31" s="91"/>
      <c r="AKT31" s="91"/>
      <c r="AKU31" s="91"/>
      <c r="AKV31" s="91"/>
      <c r="AKW31" s="91"/>
      <c r="AKX31" s="91"/>
      <c r="AKY31" s="91"/>
      <c r="AKZ31" s="91"/>
      <c r="ALA31" s="91"/>
      <c r="ALB31" s="91"/>
      <c r="ALC31" s="91"/>
      <c r="ALD31" s="91"/>
      <c r="ALE31" s="91"/>
      <c r="ALF31" s="91"/>
      <c r="ALG31" s="91"/>
      <c r="ALH31" s="91"/>
      <c r="ALI31" s="91"/>
      <c r="ALJ31" s="91"/>
      <c r="ALK31" s="91"/>
      <c r="ALL31" s="91"/>
      <c r="ALM31" s="91"/>
      <c r="ALN31" s="91"/>
      <c r="ALO31" s="91"/>
      <c r="ALP31" s="91"/>
      <c r="ALQ31" s="91"/>
      <c r="ALR31" s="91"/>
      <c r="ALS31" s="91"/>
      <c r="ALT31" s="91"/>
      <c r="ALU31" s="91"/>
      <c r="ALV31" s="91"/>
      <c r="ALW31" s="91"/>
      <c r="ALX31" s="91"/>
      <c r="ALY31" s="91"/>
      <c r="ALZ31" s="91"/>
      <c r="AMA31" s="91"/>
      <c r="AMB31" s="91"/>
      <c r="AMC31" s="91"/>
      <c r="AMD31" s="91"/>
      <c r="AME31" s="91"/>
      <c r="AMF31" s="91"/>
      <c r="AMG31" s="91"/>
      <c r="AMH31" s="91"/>
      <c r="AMI31" s="91"/>
      <c r="AMJ31" s="91"/>
    </row>
    <row r="32" spans="1:1024" x14ac:dyDescent="0.2">
      <c r="B32" s="8" t="s">
        <v>95</v>
      </c>
      <c r="C32" s="75" t="str">
        <f>IF(G42="","",E32*(G42-F26)/G42)</f>
        <v/>
      </c>
      <c r="D32" s="75" t="str">
        <f>IF(G42="","",E32-C32)</f>
        <v/>
      </c>
      <c r="E32" s="75">
        <f>(1-G26)*C26*D26</f>
        <v>0</v>
      </c>
      <c r="G32" s="69"/>
    </row>
    <row r="33" spans="2:7" x14ac:dyDescent="0.2">
      <c r="B33" s="25" t="s">
        <v>204</v>
      </c>
      <c r="C33" s="27" t="str">
        <f>IF(G42="","",C32+C31+C30+C20)</f>
        <v/>
      </c>
      <c r="D33" s="27" t="str">
        <f>IF(G42="","",D32+D31+D30+C21)</f>
        <v/>
      </c>
      <c r="E33" s="27">
        <f>E32+E31+E30+C20+C21</f>
        <v>0</v>
      </c>
      <c r="F33" s="92"/>
      <c r="G33" s="76"/>
    </row>
    <row r="34" spans="2:7" x14ac:dyDescent="0.2">
      <c r="B34" s="18"/>
      <c r="C34" s="19"/>
      <c r="D34" s="20"/>
    </row>
    <row r="35" spans="2:7" x14ac:dyDescent="0.2">
      <c r="B35" s="155" t="s">
        <v>24</v>
      </c>
      <c r="C35" s="155"/>
      <c r="D35" s="155"/>
      <c r="E35" s="155"/>
      <c r="F35" s="153" t="s">
        <v>25</v>
      </c>
      <c r="G35" s="153"/>
    </row>
    <row r="36" spans="2:7" x14ac:dyDescent="0.2">
      <c r="D36" s="11" t="s">
        <v>96</v>
      </c>
      <c r="E36" s="11" t="s">
        <v>27</v>
      </c>
      <c r="G36" s="11" t="s">
        <v>97</v>
      </c>
    </row>
    <row r="37" spans="2:7" x14ac:dyDescent="0.2">
      <c r="B37" s="156" t="s">
        <v>29</v>
      </c>
      <c r="C37" s="29" t="s">
        <v>98</v>
      </c>
      <c r="D37" s="12"/>
      <c r="E37" s="170">
        <f>D37+D38</f>
        <v>0</v>
      </c>
      <c r="F37" s="18"/>
    </row>
    <row r="38" spans="2:7" x14ac:dyDescent="0.2">
      <c r="B38" s="156"/>
      <c r="C38" s="4" t="str">
        <f>IF(ISBLANK(D38),"","Essieu 2")</f>
        <v/>
      </c>
      <c r="D38" s="12"/>
      <c r="E38" s="170"/>
      <c r="F38" s="77" t="str">
        <f>IF(COUNT(D37:D38)&gt;1,"1-2 : Essieu 1 à essieu 2","")</f>
        <v/>
      </c>
      <c r="G38" s="13"/>
    </row>
    <row r="39" spans="2:7" x14ac:dyDescent="0.2">
      <c r="B39" s="156" t="s">
        <v>30</v>
      </c>
      <c r="C39" s="31" t="str">
        <f>"Essieu " &amp; MAX(2,COUNT(D37:D38)+1)</f>
        <v>Essieu 2</v>
      </c>
      <c r="D39" s="32"/>
      <c r="E39" s="157">
        <f>D39+D40+D41</f>
        <v>0</v>
      </c>
      <c r="F39" s="35" t="str">
        <f>IF(COUNT(D37:D38)&gt;1,"2-3 : Essieu 2 à essieu 3","1-2 : Essieu 1 à essieu 2")</f>
        <v>1-2 : Essieu 1 à essieu 2</v>
      </c>
      <c r="G39" s="13"/>
    </row>
    <row r="40" spans="2:7" x14ac:dyDescent="0.2">
      <c r="B40" s="156"/>
      <c r="C40" s="8" t="str">
        <f>IF(ISBLANK(D40),"",_xlfn.CONCAT("Essieu ",RIGHT(C39)+1))</f>
        <v/>
      </c>
      <c r="D40" s="12"/>
      <c r="E40" s="157"/>
      <c r="F40" s="8" t="str">
        <f>IF(ISBLANK(D40),"",IF(COUNT(D37:D38)&gt;1,"3-4 : Essieu 3 à essieu 4","2-3 : Essieu 2 à essieu 3"))</f>
        <v/>
      </c>
      <c r="G40" s="13"/>
    </row>
    <row r="41" spans="2:7" x14ac:dyDescent="0.2">
      <c r="B41" s="156"/>
      <c r="C41" s="78" t="str">
        <f>IF(ISBLANK(D41),"",_xlfn.CONCAT("Essieu ",RIGHT(C39)+2))</f>
        <v/>
      </c>
      <c r="D41" s="34"/>
      <c r="E41" s="157"/>
      <c r="F41" s="4" t="str">
        <f>IF(ISBLANK(D41),"",IF(COUNT(D37:D38)&gt;1,"4-5 : Essieu 4 à essieu 5","3-4 : Essieu 3 à essieu 4"))</f>
        <v/>
      </c>
      <c r="G41" s="13"/>
    </row>
    <row r="42" spans="2:7" x14ac:dyDescent="0.2">
      <c r="F42" s="37" t="s">
        <v>31</v>
      </c>
      <c r="G42" s="38" t="str">
        <f>IF(ISBLANK(D37),"",G38+G39+(G40*D40+(G40+G41)*D41)/(D39+D40+D41)-(D38/(D37+D38)*G38))</f>
        <v/>
      </c>
    </row>
    <row r="43" spans="2:7" x14ac:dyDescent="0.2">
      <c r="F43" s="39"/>
      <c r="G43" s="40"/>
    </row>
    <row r="44" spans="2:7" x14ac:dyDescent="0.2">
      <c r="B44" s="153" t="s">
        <v>105</v>
      </c>
      <c r="C44" s="153"/>
      <c r="D44" s="153"/>
      <c r="E44" s="153"/>
      <c r="F44" s="39"/>
      <c r="G44" s="40"/>
    </row>
    <row r="45" spans="2:7" ht="25.5" x14ac:dyDescent="0.2">
      <c r="B45" s="47" t="s">
        <v>106</v>
      </c>
      <c r="C45" s="48" t="s">
        <v>158</v>
      </c>
      <c r="D45" s="93" t="s">
        <v>159</v>
      </c>
      <c r="E45" s="48" t="s">
        <v>108</v>
      </c>
      <c r="F45" s="39"/>
      <c r="G45" s="40"/>
    </row>
    <row r="46" spans="2:7" x14ac:dyDescent="0.2">
      <c r="B46" s="47" t="s">
        <v>109</v>
      </c>
      <c r="C46" s="13"/>
      <c r="D46" s="42" t="e">
        <f>C46-C$88</f>
        <v>#DIV/0!</v>
      </c>
      <c r="E46" s="6"/>
      <c r="F46" s="39"/>
      <c r="G46" s="40"/>
    </row>
    <row r="47" spans="2:7" x14ac:dyDescent="0.2">
      <c r="B47" s="47" t="s">
        <v>110</v>
      </c>
      <c r="C47" s="13"/>
      <c r="D47" s="42" t="e">
        <f>C47-C$88</f>
        <v>#DIV/0!</v>
      </c>
      <c r="E47" s="6"/>
      <c r="F47" s="39"/>
      <c r="G47" s="40"/>
    </row>
    <row r="48" spans="2:7" x14ac:dyDescent="0.2">
      <c r="B48" s="47" t="s">
        <v>111</v>
      </c>
      <c r="C48" s="13"/>
      <c r="D48" s="42" t="e">
        <f>C48-C$88</f>
        <v>#DIV/0!</v>
      </c>
      <c r="E48" s="6"/>
      <c r="F48" s="39"/>
      <c r="G48" s="40"/>
    </row>
    <row r="49" spans="2:7" x14ac:dyDescent="0.2">
      <c r="F49" s="39"/>
      <c r="G49" s="40"/>
    </row>
    <row r="50" spans="2:7" x14ac:dyDescent="0.2">
      <c r="B50" s="153" t="s">
        <v>119</v>
      </c>
      <c r="C50" s="153"/>
      <c r="D50" s="153"/>
      <c r="F50" s="39"/>
      <c r="G50" s="40"/>
    </row>
    <row r="51" spans="2:7" x14ac:dyDescent="0.2">
      <c r="B51" s="8" t="s">
        <v>120</v>
      </c>
      <c r="C51" s="11" t="s">
        <v>121</v>
      </c>
      <c r="D51" s="12"/>
    </row>
    <row r="52" spans="2:7" x14ac:dyDescent="0.2">
      <c r="B52" s="166" t="s">
        <v>122</v>
      </c>
      <c r="C52" s="166"/>
      <c r="D52" s="33"/>
    </row>
    <row r="53" spans="2:7" x14ac:dyDescent="0.2">
      <c r="B53" s="166" t="s">
        <v>123</v>
      </c>
      <c r="C53" s="166"/>
      <c r="D53" s="42" t="e">
        <f>D52+G40+G41-C87</f>
        <v>#DIV/0!</v>
      </c>
    </row>
    <row r="54" spans="2:7" x14ac:dyDescent="0.2">
      <c r="B54" s="166" t="s">
        <v>124</v>
      </c>
      <c r="C54" s="166"/>
      <c r="D54" s="42" t="e">
        <f>D53+G42</f>
        <v>#DIV/0!</v>
      </c>
    </row>
    <row r="55" spans="2:7" x14ac:dyDescent="0.2">
      <c r="B55" s="166" t="s">
        <v>164</v>
      </c>
      <c r="C55" s="166"/>
      <c r="D55" s="33"/>
    </row>
    <row r="56" spans="2:7" x14ac:dyDescent="0.2">
      <c r="B56" s="41" t="s">
        <v>34</v>
      </c>
      <c r="C56" s="8"/>
      <c r="D56" s="33"/>
    </row>
    <row r="58" spans="2:7" x14ac:dyDescent="0.2">
      <c r="B58" s="153" t="s">
        <v>150</v>
      </c>
      <c r="C58" s="153"/>
      <c r="D58" s="153"/>
    </row>
    <row r="59" spans="2:7" x14ac:dyDescent="0.2">
      <c r="B59" s="21"/>
      <c r="C59" s="55" t="s">
        <v>68</v>
      </c>
      <c r="D59" s="56" t="s">
        <v>69</v>
      </c>
    </row>
    <row r="60" spans="2:7" x14ac:dyDescent="0.2">
      <c r="B60" s="28" t="s">
        <v>151</v>
      </c>
      <c r="C60" s="82">
        <f>D17</f>
        <v>0</v>
      </c>
      <c r="D60" s="82">
        <f>IF(D15&gt;3500,9,7)</f>
        <v>7</v>
      </c>
    </row>
    <row r="61" spans="2:7" ht="25.35" customHeight="1" x14ac:dyDescent="0.2">
      <c r="B61" s="172" t="s">
        <v>152</v>
      </c>
      <c r="C61" s="172"/>
      <c r="D61" s="51"/>
    </row>
    <row r="62" spans="2:7" x14ac:dyDescent="0.2">
      <c r="B62" s="28" t="s">
        <v>70</v>
      </c>
      <c r="C62" s="57" t="e">
        <f>D15-C33-D33-(D17-1)*68-75+D61</f>
        <v>#VALUE!</v>
      </c>
      <c r="D62" s="58">
        <f>IF(D17&lt;2,100,IF(D17&lt;4,150,68*(D17-1)))</f>
        <v>100</v>
      </c>
    </row>
    <row r="64" spans="2:7" x14ac:dyDescent="0.2">
      <c r="B64" s="18"/>
      <c r="C64" s="61" t="s">
        <v>29</v>
      </c>
      <c r="D64" s="61" t="s">
        <v>30</v>
      </c>
      <c r="E64" s="61" t="s">
        <v>23</v>
      </c>
    </row>
    <row r="65" spans="2:7" x14ac:dyDescent="0.2">
      <c r="B65" s="8" t="s">
        <v>72</v>
      </c>
      <c r="C65" s="57" t="str">
        <f>C33</f>
        <v/>
      </c>
      <c r="D65" s="57" t="str">
        <f>D33</f>
        <v/>
      </c>
      <c r="E65" s="57">
        <f>E33</f>
        <v>0</v>
      </c>
    </row>
    <row r="66" spans="2:7" x14ac:dyDescent="0.2">
      <c r="B66" s="8" t="s">
        <v>130</v>
      </c>
      <c r="C66" s="57" t="e">
        <f>(SUMPRODUCT(G42-D46:D48,E46:E48)*75)/G42</f>
        <v>#VALUE!</v>
      </c>
      <c r="D66" s="57" t="e">
        <f>75*SUMPRODUCT(D46:D48,E46:E48)/G42</f>
        <v>#DIV/0!</v>
      </c>
      <c r="E66" s="57" t="e">
        <f>D66+C66</f>
        <v>#DIV/0!</v>
      </c>
    </row>
    <row r="67" spans="2:7" x14ac:dyDescent="0.2">
      <c r="B67" s="8" t="s">
        <v>131</v>
      </c>
      <c r="C67" s="81" t="e">
        <f>D51*(G42-D54)/G42</f>
        <v>#VALUE!</v>
      </c>
      <c r="D67" s="81" t="e">
        <f>D51*D54/G42</f>
        <v>#DIV/0!</v>
      </c>
      <c r="E67" s="81" t="e">
        <f>D67+C67</f>
        <v>#DIV/0!</v>
      </c>
    </row>
    <row r="68" spans="2:7" x14ac:dyDescent="0.2">
      <c r="B68" s="77" t="s">
        <v>75</v>
      </c>
      <c r="C68" s="95">
        <f>E37</f>
        <v>0</v>
      </c>
      <c r="D68" s="95">
        <f>E39</f>
        <v>0</v>
      </c>
      <c r="E68" s="95">
        <f>D16</f>
        <v>0</v>
      </c>
    </row>
    <row r="69" spans="2:7" x14ac:dyDescent="0.2">
      <c r="B69" s="62" t="s">
        <v>165</v>
      </c>
      <c r="C69" s="63" t="e">
        <f>C68-SUM(C65:C67)</f>
        <v>#VALUE!</v>
      </c>
      <c r="D69" s="63" t="e">
        <f>D68-SUM(D65:D67)</f>
        <v>#DIV/0!</v>
      </c>
      <c r="E69" s="63" t="e">
        <f>E68-SUM(E65:E67)</f>
        <v>#DIV/0!</v>
      </c>
    </row>
    <row r="70" spans="2:7" x14ac:dyDescent="0.2">
      <c r="B70" s="62" t="s">
        <v>166</v>
      </c>
      <c r="C70" s="63" t="e">
        <f>0.2*D15-SUM(C65:C67)</f>
        <v>#VALUE!</v>
      </c>
      <c r="D70" s="63"/>
      <c r="E70" s="63"/>
    </row>
    <row r="72" spans="2:7" ht="14.65" customHeight="1" x14ac:dyDescent="0.2">
      <c r="B72" s="173" t="s">
        <v>167</v>
      </c>
      <c r="C72" s="173"/>
      <c r="D72" s="173"/>
      <c r="E72" s="173"/>
      <c r="F72" s="173"/>
    </row>
    <row r="73" spans="2:7" ht="14.65" customHeight="1" x14ac:dyDescent="0.2">
      <c r="B73" s="174" t="s">
        <v>168</v>
      </c>
      <c r="C73" s="174"/>
      <c r="D73" s="174"/>
      <c r="E73" s="174"/>
      <c r="F73" s="96"/>
    </row>
    <row r="74" spans="2:7" ht="25.5" x14ac:dyDescent="0.2">
      <c r="B74" s="18"/>
      <c r="C74" s="97"/>
      <c r="D74" s="48" t="s">
        <v>169</v>
      </c>
      <c r="E74" s="48" t="s">
        <v>170</v>
      </c>
      <c r="F74" s="48" t="s">
        <v>171</v>
      </c>
      <c r="G74" s="98"/>
    </row>
    <row r="75" spans="2:7" x14ac:dyDescent="0.2">
      <c r="B75" s="18"/>
      <c r="C75" s="99" t="s">
        <v>172</v>
      </c>
      <c r="D75" s="100" t="e">
        <f>E75+C$87-G$40-G$41</f>
        <v>#VALUE!</v>
      </c>
      <c r="E75" s="100" t="e">
        <f>MAX(MAX(E80,C94),0)</f>
        <v>#VALUE!</v>
      </c>
      <c r="F75" s="100" t="e">
        <f>2*(D$55-D$56-E75)</f>
        <v>#VALUE!</v>
      </c>
      <c r="G75" s="98"/>
    </row>
    <row r="76" spans="2:7" x14ac:dyDescent="0.2">
      <c r="B76" s="18"/>
      <c r="C76" s="99" t="s">
        <v>173</v>
      </c>
      <c r="D76" s="100" t="e">
        <f>MAX(MIN(E81,C94)+C$87-G$40-G$41,0)</f>
        <v>#VALUE!</v>
      </c>
      <c r="E76" s="100" t="e">
        <f>D76-C$87+G$40+G$41</f>
        <v>#VALUE!</v>
      </c>
      <c r="F76" s="100" t="e">
        <f>2*(D$55-D$56-E76)</f>
        <v>#VALUE!</v>
      </c>
      <c r="G76" s="98"/>
    </row>
    <row r="77" spans="2:7" x14ac:dyDescent="0.2">
      <c r="B77" s="18"/>
      <c r="C77" s="101"/>
      <c r="D77" s="49"/>
      <c r="E77" s="49"/>
      <c r="F77" s="102"/>
      <c r="G77" s="98"/>
    </row>
    <row r="78" spans="2:7" x14ac:dyDescent="0.2">
      <c r="B78" s="103" t="s">
        <v>174</v>
      </c>
      <c r="C78" s="99" t="s">
        <v>172</v>
      </c>
      <c r="D78" s="100" t="e">
        <f>G42*C69/E69</f>
        <v>#VALUE!</v>
      </c>
      <c r="E78" s="100" t="e">
        <f>D78-C$87+G$40+G$41</f>
        <v>#VALUE!</v>
      </c>
      <c r="F78" s="100" t="e">
        <f>2*(D$55-D$56-E78)</f>
        <v>#VALUE!</v>
      </c>
    </row>
    <row r="79" spans="2:7" x14ac:dyDescent="0.2">
      <c r="B79" s="97"/>
      <c r="C79" s="99" t="s">
        <v>173</v>
      </c>
      <c r="D79" s="100" t="e">
        <f>IF(D78-G42*(E69-D69)/E69&lt;D78-G42*C70/E69,G42*(E69-D69)/E69,G42*C70/E69)</f>
        <v>#VALUE!</v>
      </c>
      <c r="E79" s="100" t="e">
        <f>D79-C$87+G$40+G$41</f>
        <v>#VALUE!</v>
      </c>
      <c r="F79" s="100" t="e">
        <f>2*(D$55-D$56-E79)</f>
        <v>#VALUE!</v>
      </c>
    </row>
    <row r="80" spans="2:7" x14ac:dyDescent="0.2">
      <c r="B80" s="28" t="s">
        <v>175</v>
      </c>
      <c r="C80" s="99" t="s">
        <v>172</v>
      </c>
      <c r="D80" s="100" t="e">
        <f>G42*(C68-C65-C66)/(E68-E65-E66)</f>
        <v>#VALUE!</v>
      </c>
      <c r="E80" s="100" t="e">
        <f>D80-C$87+G$40+G$41</f>
        <v>#VALUE!</v>
      </c>
      <c r="F80" s="100" t="e">
        <f>2*(D$55-D$56-E80)</f>
        <v>#VALUE!</v>
      </c>
    </row>
    <row r="81" spans="2:6" x14ac:dyDescent="0.2">
      <c r="B81" s="47"/>
      <c r="C81" s="99" t="s">
        <v>173</v>
      </c>
      <c r="D81" s="100" t="e">
        <f>IF(D80-G42*(E68-E65-E66-D68+D65+D66)/(E68-E66-E65)&lt;D80-G42*C70/(E68-E66-E65),G42*(E68-E65-E66-D68+D65+D66)/(E68-E66-E65),G42*C70/(E68-E66-E65))</f>
        <v>#VALUE!</v>
      </c>
      <c r="E81" s="100" t="e">
        <f>D81-C$87+G$40+G$41</f>
        <v>#VALUE!</v>
      </c>
      <c r="F81" s="100" t="e">
        <f>2*(D$55-D$56-E81)</f>
        <v>#VALUE!</v>
      </c>
    </row>
    <row r="86" spans="2:6" hidden="1" x14ac:dyDescent="0.2">
      <c r="B86" s="4" t="s">
        <v>137</v>
      </c>
      <c r="C86" s="4" t="e">
        <f>D40/(D39+D40)*G40</f>
        <v>#DIV/0!</v>
      </c>
    </row>
    <row r="87" spans="2:6" hidden="1" x14ac:dyDescent="0.2">
      <c r="B87" s="4" t="s">
        <v>138</v>
      </c>
      <c r="C87" s="4" t="e">
        <f>D41/SUM(D39:D41)*(G41+G40-C86)+C86</f>
        <v>#DIV/0!</v>
      </c>
    </row>
    <row r="88" spans="2:6" hidden="1" x14ac:dyDescent="0.2">
      <c r="B88" s="4" t="s">
        <v>139</v>
      </c>
      <c r="C88" s="4" t="e">
        <f>D38/(D37+D38)*G38</f>
        <v>#DIV/0!</v>
      </c>
    </row>
    <row r="89" spans="2:6" hidden="1" x14ac:dyDescent="0.2">
      <c r="B89" s="4" t="s">
        <v>78</v>
      </c>
      <c r="C89" s="4" t="e">
        <f>G38-C88+G39+C87</f>
        <v>#DIV/0!</v>
      </c>
    </row>
    <row r="90" spans="2:6" hidden="1" x14ac:dyDescent="0.2"/>
    <row r="91" spans="2:6" hidden="1" x14ac:dyDescent="0.2">
      <c r="B91" s="4" t="s">
        <v>162</v>
      </c>
    </row>
    <row r="92" spans="2:6" hidden="1" x14ac:dyDescent="0.2"/>
    <row r="93" spans="2:6" hidden="1" x14ac:dyDescent="0.2">
      <c r="B93" s="4" t="s">
        <v>176</v>
      </c>
      <c r="C93" s="4">
        <f>D55-D56+F73</f>
        <v>0</v>
      </c>
    </row>
    <row r="94" spans="2:6" ht="25.5" hidden="1" x14ac:dyDescent="0.2">
      <c r="B94" s="104" t="s">
        <v>177</v>
      </c>
      <c r="C94" s="7">
        <f>C93/2-F73</f>
        <v>0</v>
      </c>
    </row>
  </sheetData>
  <sheetProtection algorithmName="SHA-512" hashValue="5IS7hCWoIK1NuxmbVgWYsEJRD7W33VVulGq46tdt7Dw6s79ZQk1uH9K+7PuDnfiUR0aPiRNQdutCj8KRgj2K4A==" saltValue="UA4+de5wszoYiGfdTNNP2g==" spinCount="100000" sheet="1" objects="1" scenarios="1"/>
  <mergeCells count="28">
    <mergeCell ref="A1:H1"/>
    <mergeCell ref="A3:AMI3"/>
    <mergeCell ref="C5:D5"/>
    <mergeCell ref="C6:D6"/>
    <mergeCell ref="C7:D7"/>
    <mergeCell ref="C8:D8"/>
    <mergeCell ref="C9:D9"/>
    <mergeCell ref="C10:D10"/>
    <mergeCell ref="C11:D11"/>
    <mergeCell ref="C12:D12"/>
    <mergeCell ref="B14:D14"/>
    <mergeCell ref="B19:G19"/>
    <mergeCell ref="B35:E35"/>
    <mergeCell ref="F35:G35"/>
    <mergeCell ref="B37:B38"/>
    <mergeCell ref="E37:E38"/>
    <mergeCell ref="B39:B41"/>
    <mergeCell ref="E39:E41"/>
    <mergeCell ref="B44:E44"/>
    <mergeCell ref="B50:D50"/>
    <mergeCell ref="B52:C52"/>
    <mergeCell ref="B72:F72"/>
    <mergeCell ref="B73:E73"/>
    <mergeCell ref="B53:C53"/>
    <mergeCell ref="B54:C54"/>
    <mergeCell ref="B55:C55"/>
    <mergeCell ref="B58:D58"/>
    <mergeCell ref="B61:C61"/>
  </mergeCells>
  <conditionalFormatting sqref="B60:D60">
    <cfRule type="expression" dxfId="5" priority="2">
      <formula>$C60&lt;=$D60</formula>
    </cfRule>
    <cfRule type="expression" dxfId="4" priority="3">
      <formula>$C60&gt;$D60</formula>
    </cfRule>
  </conditionalFormatting>
  <conditionalFormatting sqref="B62:D62">
    <cfRule type="expression" dxfId="3" priority="4">
      <formula>$C62&gt;=$D62</formula>
    </cfRule>
    <cfRule type="expression" dxfId="2" priority="5">
      <formula>$C62&lt;$D62</formula>
    </cfRule>
  </conditionalFormatting>
  <conditionalFormatting sqref="E46:E48">
    <cfRule type="expression" dxfId="1" priority="6">
      <formula>SUM($E$46:$E$48)&lt;&gt;$D$17</formula>
    </cfRule>
    <cfRule type="expression" dxfId="0" priority="7">
      <formula>SUM($E$46:$E$48)=$D$17</formula>
    </cfRule>
  </conditionalFormatting>
  <dataValidations count="2">
    <dataValidation type="list" operator="equal" allowBlank="1" showErrorMessage="1" sqref="D24:D25">
      <mc:AlternateContent xmlns:x12ac="http://schemas.microsoft.com/office/spreadsheetml/2011/1/ac" xmlns:mc="http://schemas.openxmlformats.org/markup-compatibility/2006">
        <mc:Choice Requires="x12ac">
          <x12ac:list>0,"0,840",0,"0,702"</x12ac:list>
        </mc:Choice>
        <mc:Fallback>
          <formula1>"0,0,840,0,0,702"</formula1>
        </mc:Fallback>
      </mc:AlternateContent>
    </dataValidation>
    <dataValidation type="list" operator="equal" allowBlank="1" showErrorMessage="1" sqref="D26">
      <mc:AlternateContent xmlns:x12ac="http://schemas.microsoft.com/office/spreadsheetml/2011/1/ac" xmlns:mc="http://schemas.openxmlformats.org/markup-compatibility/2006">
        <mc:Choice Requires="x12ac">
          <x12ac:list>0,"0,510",0,"0,155",0,"0,350"</x12ac:list>
        </mc:Choice>
        <mc:Fallback>
          <formula1>"0,0,510,0,0,155,0,0,350"</formula1>
        </mc:Fallback>
      </mc:AlternateContent>
    </dataValidation>
  </dataValidations>
  <pageMargins left="0.78749999999999998" right="0.78749999999999998" top="0.78749999999999998" bottom="0.78749999999999998" header="0.51180555555555496" footer="0.51180555555555496"/>
  <pageSetup paperSize="9" firstPageNumber="0" orientation="portrait" horizontalDpi="300" verticalDpi="300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5</vt:i4>
      </vt:variant>
    </vt:vector>
  </HeadingPairs>
  <TitlesOfParts>
    <vt:vector size="11" baseType="lpstr">
      <vt:lpstr>Accueil</vt:lpstr>
      <vt:lpstr>O</vt:lpstr>
      <vt:lpstr>Cat M1</vt:lpstr>
      <vt:lpstr>Cat N1</vt:lpstr>
      <vt:lpstr>Cat N2-N3</vt:lpstr>
      <vt:lpstr>Benne Amovible</vt:lpstr>
      <vt:lpstr>'Benne Amovible'!Zone_d_impression</vt:lpstr>
      <vt:lpstr>'Cat M1'!Zone_d_impression</vt:lpstr>
      <vt:lpstr>'Cat N1'!Zone_d_impression</vt:lpstr>
      <vt:lpstr>'Cat N2-N3'!Zone_d_impression</vt:lpstr>
      <vt:lpstr>O!Zone_d_impression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Répartition de charges selon UE 1230/2012</dc:title>
  <dc:subject/>
  <dc:creator>TESTANIERE Christophe</dc:creator>
  <dc:description>Pôle GSO : Pierre ESCALE &amp; Christophe TESTANIERE</dc:description>
  <cp:lastModifiedBy>GEHIN Murielle</cp:lastModifiedBy>
  <cp:revision>1</cp:revision>
  <dcterms:created xsi:type="dcterms:W3CDTF">2023-02-01T11:32:10Z</dcterms:created>
  <dcterms:modified xsi:type="dcterms:W3CDTF">2024-02-26T07:50:45Z</dcterms:modified>
  <dc:language>fr-FR</dc:language>
</cp:coreProperties>
</file>